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12"/>
  <workbookPr/>
  <mc:AlternateContent xmlns:mc="http://schemas.openxmlformats.org/markup-compatibility/2006">
    <mc:Choice Requires="x15">
      <x15ac:absPath xmlns:x15ac="http://schemas.microsoft.com/office/spreadsheetml/2010/11/ac" url="https://rootsofimpact2.sharepoint.com/sites/RootsofImpact/Shared Documents/1056A - ILF GIF for LATAM - Phase 1/2. Implementation/5. Research, Learning &amp; Advocacy/1. Independent Research/14. Communications/"/>
    </mc:Choice>
  </mc:AlternateContent>
  <xr:revisionPtr revIDLastSave="0" documentId="8_{377BC1FF-691E-40D9-A3F1-6D135A7B56B0}" xr6:coauthVersionLast="47" xr6:coauthVersionMax="47" xr10:uidLastSave="{00000000-0000-0000-0000-000000000000}"/>
  <bookViews>
    <workbookView xWindow="0" yWindow="600" windowWidth="27860" windowHeight="14900" firstSheet="3" activeTab="3" xr2:uid="{00000000-000D-0000-FFFF-FFFF00000000}"/>
  </bookViews>
  <sheets>
    <sheet name="User Guide" sheetId="12" r:id="rId1"/>
    <sheet name="OP-OC Menus" sheetId="11" r:id="rId2"/>
    <sheet name="Metric Selection Tool" sheetId="1" r:id="rId3"/>
    <sheet name="Dropdowns" sheetId="8" r:id="rId4"/>
  </sheets>
  <definedNames>
    <definedName name="EndingBalance" localSheetId="0">-FV(InterestRate/12,'User Guide'!PaymentNumber,-'User Guide'!MonthlyPayment,LoanAmount)</definedName>
    <definedName name="EndingBalance">-FV(InterestRate/12,PaymentNumber,-MonthlyPayment,LoanAmount)</definedName>
    <definedName name="InterestAmt" localSheetId="0">-IPMT(InterestRate/12,'User Guide'!PaymentNumber,NumberOfPayments,LoanAmount)</definedName>
    <definedName name="InterestAmt">-IPMT(InterestRate/12,PaymentNumber,NumberOfPayments,LoanAmount)</definedName>
    <definedName name="LastCol">COUNTA(#REF!)</definedName>
    <definedName name="LastRow">MATCH(9.99E+307,#REF!)</definedName>
    <definedName name="LoanIsGood" localSheetId="0">IF(LoanAmount*InterestRate*LoanYears*LoanStartDate&gt;0,1,0)</definedName>
    <definedName name="LoanIsGood">IF(LoanAmount*InterestRate*LoanYears*LoanStartDate&gt;0,1,0)</definedName>
    <definedName name="LoanIsNotPaid" localSheetId="0">IF('User Guide'!PaymentNumber&lt;=NumberOfPayments,1,0)</definedName>
    <definedName name="LoanIsNotPaid">IF(PaymentNumber&lt;=NumberOfPayments,1,0)</definedName>
    <definedName name="LoanValue" localSheetId="0">-FV(InterestRate/12,'User Guide'!PaymentNumber-1,-'User Guide'!MonthlyPayment,LoanAmount)</definedName>
    <definedName name="LoanValue">-FV(InterestRate/12,PaymentNumber-1,-MonthlyPayment,LoanAmount)</definedName>
    <definedName name="Menu_A">Dropdowns!$C$21:$C$24</definedName>
    <definedName name="Menu_A_Access">Dropdowns!$E$38:$E$40</definedName>
    <definedName name="Menu_A_DisposibleIncome">Dropdowns!$D$46:$D$46</definedName>
    <definedName name="Menu_A_ImprovedAccess">Dropdowns!$D$38:$D$40</definedName>
    <definedName name="Menu_A_ImprovedFinancialLiteracy">Dropdowns!$D$42:$D$45</definedName>
    <definedName name="Menu_A_ImproveFinancialResilience">Dropdowns!$D$47:$D$48</definedName>
    <definedName name="Menu_B">Dropdowns!$C$26:$C$28</definedName>
    <definedName name="Menu_C">Dropdowns!$C$30:$C$33</definedName>
    <definedName name="MonthlyPayment" localSheetId="0">-PMT(InterestRate/12,NumberOfPayments,LoanAmount)</definedName>
    <definedName name="MonthlyPayment">-PMT(InterestRate/12,NumberOfPayments,LoanAmount)</definedName>
    <definedName name="PaymentDate" localSheetId="0">DATE(YEAR(LoanStartDate),MONTH(LoanStartDate)+'User Guide'!PaymentNumber,DAY(LoanStartDate))</definedName>
    <definedName name="PaymentDate">DATE(YEAR(LoanStartDate),MONTH(LoanStartDate)+PaymentNumber,DAY(LoanStartDate))</definedName>
    <definedName name="PaymentNumber" localSheetId="0">ROW()-HeaderRow</definedName>
    <definedName name="PaymentNumber">ROW()-HeaderRow</definedName>
    <definedName name="Principal" localSheetId="0">-PPMT(InterestRate/12,'User Guide'!PaymentNumber,NumberOfPayments,LoanAmount)</definedName>
    <definedName name="Principal">-PPMT(InterestRate/12,PaymentNumber,NumberOfPayments,LoanAmount)</definedName>
    <definedName name="PrintArea_SET">OFFSET(#REF!,,,LastRow,LastCol)</definedName>
    <definedName name="valuevx">42.314159</definedName>
    <definedName name="vertex42_copyright" hidden="1">"© 2006-2018 Vertex42 LLC"</definedName>
    <definedName name="vertex42_id" hidden="1">"gantt-chart_L.xlsx"</definedName>
    <definedName name="vertex42_title" hidden="1">"Gantt Chart Template"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 i="1" l="1"/>
  <c r="G94" i="1"/>
  <c r="G93" i="1"/>
  <c r="G92" i="1"/>
  <c r="G91" i="1"/>
  <c r="G90" i="1"/>
  <c r="B80" i="1" a="1"/>
  <c r="B80" i="1" s="1"/>
  <c r="C80" i="1" s="1"/>
  <c r="B69" i="1" a="1"/>
  <c r="B69" i="1" s="1"/>
  <c r="C69" i="1" s="1"/>
  <c r="B79" i="1" a="1"/>
  <c r="B79" i="1" s="1"/>
  <c r="C79" i="1" s="1"/>
  <c r="B68" i="1" a="1"/>
  <c r="B68" i="1" s="1"/>
  <c r="C68" i="1" s="1"/>
  <c r="B78" i="1" a="1"/>
  <c r="B78" i="1" s="1"/>
  <c r="C78" i="1" s="1"/>
  <c r="B67" i="1" a="1"/>
  <c r="B67" i="1" s="1"/>
  <c r="C67" i="1" s="1"/>
  <c r="B77" i="1" a="1"/>
  <c r="B77" i="1" s="1"/>
  <c r="C77" i="1" s="1"/>
  <c r="B66" i="1" a="1"/>
  <c r="B66" i="1" s="1"/>
  <c r="C66" i="1" s="1"/>
  <c r="D81" i="1" a="1"/>
  <c r="D81" i="1" s="1"/>
  <c r="B102" i="1" s="1" a="1"/>
  <c r="B102" i="1" s="1"/>
  <c r="C102" i="1" s="1"/>
  <c r="D66" i="8"/>
  <c r="D65" i="8"/>
  <c r="D64" i="8"/>
  <c r="D63" i="8"/>
  <c r="D62" i="8"/>
  <c r="D61" i="8"/>
  <c r="D60" i="8"/>
  <c r="D59" i="8"/>
  <c r="D56" i="8"/>
  <c r="D57" i="8"/>
  <c r="D58" i="8"/>
  <c r="D52" i="8"/>
  <c r="D53" i="8"/>
  <c r="D54" i="8"/>
  <c r="D55" i="8"/>
  <c r="D41" i="8"/>
  <c r="D37" i="1" a="1"/>
  <c r="D37" i="1" s="1"/>
  <c r="B98" i="1" s="1" a="1"/>
  <c r="B98" i="1" s="1"/>
  <c r="F94" i="1"/>
  <c r="F93" i="1"/>
  <c r="F92" i="1"/>
  <c r="F91" i="1"/>
  <c r="F90" i="1"/>
  <c r="E94" i="1"/>
  <c r="E93" i="1"/>
  <c r="E92" i="1"/>
  <c r="E91" i="1"/>
  <c r="E90" i="1"/>
  <c r="C94" i="1"/>
  <c r="C93" i="1"/>
  <c r="C92" i="1"/>
  <c r="C91" i="1"/>
  <c r="C90" i="1"/>
  <c r="D94" i="1"/>
  <c r="D90" i="1"/>
  <c r="D91" i="1"/>
  <c r="D92" i="1"/>
  <c r="D93" i="1"/>
  <c r="D70" i="1" a="1"/>
  <c r="D70" i="1" s="1"/>
  <c r="B101" i="1" s="1" a="1"/>
  <c r="B101" i="1" s="1"/>
  <c r="C101" i="1" s="1"/>
  <c r="D59" i="1" a="1"/>
  <c r="D59" i="1" s="1"/>
  <c r="B100" i="1" s="1" a="1"/>
  <c r="B100" i="1" s="1"/>
  <c r="D48" i="1" a="1"/>
  <c r="D48" i="1" s="1"/>
  <c r="B99" i="1" s="1" a="1"/>
  <c r="B99" i="1" s="1"/>
  <c r="B55" i="1" a="1"/>
  <c r="B55" i="1" s="1"/>
  <c r="C55" i="1" s="1"/>
  <c r="B58" i="1" a="1"/>
  <c r="B58" i="1" s="1"/>
  <c r="C58" i="1" s="1"/>
  <c r="B57" i="1" a="1"/>
  <c r="B57" i="1" s="1"/>
  <c r="C57" i="1" s="1"/>
  <c r="B56" i="1" a="1"/>
  <c r="B56" i="1" s="1"/>
  <c r="C56" i="1" s="1"/>
  <c r="B44" i="1" a="1"/>
  <c r="B44" i="1" s="1"/>
  <c r="C44" i="1" s="1"/>
  <c r="B47" i="1" a="1"/>
  <c r="B47" i="1" s="1"/>
  <c r="C47" i="1" s="1"/>
  <c r="B46" i="1" a="1"/>
  <c r="B46" i="1" s="1"/>
  <c r="C46" i="1" s="1"/>
  <c r="B45" i="1" a="1"/>
  <c r="B45" i="1" s="1"/>
  <c r="C45" i="1" s="1"/>
  <c r="B33" i="1" a="1"/>
  <c r="B33" i="1" s="1"/>
  <c r="C33" i="1" s="1"/>
  <c r="B36" i="1" a="1"/>
  <c r="B36" i="1" s="1"/>
  <c r="C36" i="1" s="1"/>
  <c r="B35" i="1" a="1"/>
  <c r="B35" i="1" s="1"/>
  <c r="C35" i="1" s="1"/>
  <c r="B34" i="1" a="1"/>
  <c r="B34" i="1" s="1"/>
  <c r="C87" i="1" l="1"/>
  <c r="E18" i="1"/>
  <c r="C20" i="1" s="1" a="1"/>
  <c r="C20" i="1" s="1"/>
  <c r="D38" i="8"/>
  <c r="D39" i="8"/>
  <c r="D40" i="8"/>
  <c r="D42" i="8"/>
  <c r="D43" i="8"/>
  <c r="D44" i="8"/>
  <c r="D45" i="8"/>
  <c r="D46" i="8"/>
  <c r="D47" i="8"/>
  <c r="D48" i="8"/>
  <c r="D49" i="8"/>
  <c r="D50" i="8"/>
  <c r="D51" i="8"/>
  <c r="D7" i="1" a="1"/>
  <c r="D7" i="1" s="1"/>
  <c r="C12" i="1" l="1"/>
  <c r="D12" i="1" s="1" a="1"/>
  <c r="D12" i="1" s="1"/>
  <c r="C13" i="1"/>
  <c r="D13" i="1" s="1" a="1"/>
  <c r="D13" i="1" s="1"/>
  <c r="C10" i="1"/>
  <c r="D10" i="1" s="1" a="1"/>
  <c r="D10" i="1" s="1"/>
  <c r="C11" i="1"/>
  <c r="D11" i="1" s="1" a="1"/>
  <c r="D11" i="1" s="1"/>
  <c r="G89" i="1" l="1"/>
  <c r="C74" i="1"/>
  <c r="F89" i="1"/>
  <c r="C63" i="1"/>
  <c r="E89" i="1"/>
  <c r="D89" i="1"/>
  <c r="C52" i="1"/>
  <c r="C100" i="1" s="1"/>
  <c r="C41" i="1"/>
  <c r="C99" i="1" s="1"/>
  <c r="C89" i="1" l="1"/>
  <c r="C30" i="1"/>
  <c r="C98"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<sst xmlns="http://schemas.openxmlformats.org/spreadsheetml/2006/main" count="434" uniqueCount="209">
  <si>
    <t>Purpose</t>
  </si>
  <si>
    <r>
      <t xml:space="preserve">This tool provides ILF for GIF Latam transaction managers (TMs) with a multi-criteria assessment framework for evaluating potential output metrics during the selection and structuring phases. </t>
    </r>
    <r>
      <rPr>
        <i/>
        <sz val="12"/>
        <color theme="6"/>
        <rFont val="Arial"/>
        <family val="2"/>
      </rPr>
      <t xml:space="preserve">The framework guides TMs through a systematic evaluation of potential metrics against five critical dimensions that emerged through research triangulation: impact attribution strength, data availability and quality, commercial incentive alignment, measurement feasibility, and data collection costs (vs. commercial value). </t>
    </r>
    <r>
      <rPr>
        <sz val="12"/>
        <color theme="1"/>
        <rFont val="Arial"/>
        <family val="2"/>
      </rPr>
      <t xml:space="preserve">By systematically addressing such key criteria, the framework helps TMs identify suitable metrics while surfacing potential yellow flags that require attention before finalizing metric selection and transaction design.
Importantly, this tool is not designed to prescriptively determine final metric selection for ILF contracts. Rather, it supports informed decision-making by surfacing key trade-offs and contextual factors that TMs should consider when evaluating metrics from the research-backed Output-Outcome Menus. </t>
    </r>
  </si>
  <si>
    <t>Using this tool</t>
  </si>
  <si>
    <r>
      <rPr>
        <b/>
        <sz val="12"/>
        <color theme="5"/>
        <rFont val="Arial"/>
        <family val="2"/>
      </rPr>
      <t xml:space="preserve">Step 1: </t>
    </r>
    <r>
      <rPr>
        <sz val="12"/>
        <color theme="1"/>
        <rFont val="Arial"/>
        <family val="2"/>
      </rPr>
      <t>Familiarize yourself with the Output-Outcome Menus.</t>
    </r>
    <r>
      <rPr>
        <b/>
        <sz val="12"/>
        <color theme="1"/>
        <rFont val="Arial"/>
        <family val="2"/>
      </rPr>
      <t xml:space="preserve"> Kindly note that each outcome area is color coded based on the amount and quality of research evidence associated with each area.
</t>
    </r>
    <r>
      <rPr>
        <i/>
        <sz val="12"/>
        <color theme="6"/>
        <rFont val="Arial"/>
        <family val="2"/>
      </rPr>
      <t>- Green: Hgher number of studies, with evidence base more Latam-specific and some longitudinal studies with clear causal pathways
- Yellow: Relatively fewer studies with evidence base more geographically dispersed and cross-sectional studies with controls but fewer causal connections</t>
    </r>
  </si>
  <si>
    <r>
      <rPr>
        <b/>
        <sz val="12"/>
        <color theme="5"/>
        <rFont val="Arial"/>
        <family val="2"/>
      </rPr>
      <t xml:space="preserve">Step 2: </t>
    </r>
    <r>
      <rPr>
        <sz val="12"/>
        <color theme="1"/>
        <rFont val="Arial"/>
        <family val="2"/>
      </rPr>
      <t xml:space="preserve">Navigate to the 'Metric Selection Tool' tab. </t>
    </r>
    <r>
      <rPr>
        <i/>
        <sz val="12"/>
        <color theme="6"/>
        <rFont val="Arial"/>
        <family val="2"/>
      </rPr>
      <t>Complete Step 1 by selecting the Output-Outcome Menu that best fits the fintech business model and assigning scores</t>
    </r>
    <r>
      <rPr>
        <sz val="12"/>
        <color theme="1"/>
        <rFont val="Arial"/>
        <family val="2"/>
      </rPr>
      <t xml:space="preserve"> (ranging from High to Low) for each outcome area pertaining to Impact Alignment, Commercial Fit, and Expected Positive Change for the ILF Target Group. Consider adding a fourth category to evaluate the outcome areas, if relevant, and add any notes to document your thought process. Once done, jot down a few sentences in the Rationale box to key in on which 1-2 outcome areas are preselected based on their scoring across the three dimensions.</t>
    </r>
  </si>
  <si>
    <r>
      <rPr>
        <b/>
        <sz val="12"/>
        <color theme="5"/>
        <rFont val="Arial"/>
        <family val="2"/>
      </rPr>
      <t>Step 3:</t>
    </r>
    <r>
      <rPr>
        <sz val="12"/>
        <color theme="1"/>
        <rFont val="Arial"/>
        <family val="2"/>
      </rPr>
      <t xml:space="preserve"> Scroll down to complete </t>
    </r>
    <r>
      <rPr>
        <i/>
        <sz val="12"/>
        <color theme="6"/>
        <rFont val="Arial"/>
        <family val="2"/>
      </rPr>
      <t xml:space="preserve">Step 2 by selecting the most relevant outcome area from the dropdown options. </t>
    </r>
    <r>
      <rPr>
        <sz val="12"/>
        <color theme="1"/>
        <rFont val="Arial"/>
        <family val="2"/>
      </rPr>
      <t>The corresponding output metrics from the Output-Outcome Menus will then automatically appear. 
If relevant, consider copying the 'Metric Selection Tool' tab and using the new tab for a second analysis.</t>
    </r>
  </si>
  <si>
    <r>
      <rPr>
        <b/>
        <sz val="12"/>
        <color theme="5"/>
        <rFont val="Arial"/>
        <family val="2"/>
      </rPr>
      <t>Step 4:</t>
    </r>
    <r>
      <rPr>
        <i/>
        <sz val="12"/>
        <color theme="6"/>
        <rFont val="Arial"/>
        <family val="2"/>
      </rPr>
      <t xml:space="preserve"> Use the decision trees to analyze each output metric associated with the most relevant outcome area for the fintech.</t>
    </r>
    <r>
      <rPr>
        <sz val="12"/>
        <color theme="1"/>
        <rFont val="Arial"/>
        <family val="2"/>
      </rPr>
      <t xml:space="preserve"> Click on the + button to expand each decision tree. Using the key questions, fill in either Yes, No, or Not Sure in the Answer column, starting with the Impact Attribution criteria. </t>
    </r>
    <r>
      <rPr>
        <i/>
        <sz val="12"/>
        <color theme="6"/>
        <rFont val="Arial"/>
        <family val="2"/>
      </rPr>
      <t>Please filter through the decision tree criteria in sequential order and do not skip around. If helpful, add notes on the side to explain why certain criteria were answered accordingly. Once done, a preliminary result will automatical</t>
    </r>
    <r>
      <rPr>
        <sz val="12"/>
        <color theme="1"/>
        <rFont val="Arial"/>
        <family val="2"/>
      </rPr>
      <t>ly appear for each output metric. The options include: Try next output; Consider IMM TA; Good Fit; Further Analysis is Required; and Consider IMM Build-up Phase. 
The logic is as follows: 
- If Impact Attribution, Data Availability and Quality, and Commercial Incentive Alignment are all "No", then 'Try next output' will appear as the preliminary result
- If Measurement Feasibility is "No", then 'Consider IMM TA' will appear
- If Data Collection Costs (vs. commercial value) is "Yes", then 'Good Fit' will appear
- If Data Collection Costs (vs. commercial value) is "Not Sure", then 'Further Analysis is Required' will appear
- If Data Collection Costs (vs. commercial value) is "No", then 'Consider IMM build-up phase' will appear</t>
    </r>
  </si>
  <si>
    <r>
      <rPr>
        <b/>
        <sz val="12"/>
        <color theme="5"/>
        <rFont val="Arial"/>
        <family val="2"/>
      </rPr>
      <t xml:space="preserve">Step 5: </t>
    </r>
    <r>
      <rPr>
        <i/>
        <sz val="12"/>
        <color theme="6"/>
        <rFont val="Arial"/>
        <family val="2"/>
      </rPr>
      <t>After each decision tree has been completed per output metric, review the summary table to analyze the preliminary results.</t>
    </r>
    <r>
      <rPr>
        <sz val="12"/>
        <color theme="1"/>
        <rFont val="Arial"/>
        <family val="2"/>
      </rPr>
      <t xml:space="preserve"> A mini-table below it will automatically show you which output metrics appear to be a good fit at this stage based on your analysis. If helpful, consider adding any additional notes as well.</t>
    </r>
  </si>
  <si>
    <r>
      <rPr>
        <b/>
        <sz val="12"/>
        <color theme="5"/>
        <rFont val="Arial"/>
        <family val="2"/>
      </rPr>
      <t>Step 6:</t>
    </r>
    <r>
      <rPr>
        <sz val="12"/>
        <color theme="1"/>
        <rFont val="Arial"/>
        <family val="2"/>
      </rPr>
      <t xml:space="preserve"> Congrats! You've now preliminarily identified the most suitable output metrics that could serve as a credible and attributable outcome proxy. </t>
    </r>
    <r>
      <rPr>
        <i/>
        <sz val="12"/>
        <color theme="6"/>
        <rFont val="Arial"/>
        <family val="2"/>
      </rPr>
      <t>The final step is to take into account additional ILF considerations in the final table.</t>
    </r>
    <r>
      <rPr>
        <sz val="12"/>
        <color theme="1"/>
        <rFont val="Arial"/>
        <family val="2"/>
      </rPr>
      <t xml:space="preserve"> Please keep these in mind when working with the fintech to determine the final metric selection for the ILF incentive scheme.</t>
    </r>
  </si>
  <si>
    <t>Output-Outcome Menus</t>
  </si>
  <si>
    <t>Ouput-Outcome Menu A</t>
  </si>
  <si>
    <t>Ouput-Outcome Menu B</t>
  </si>
  <si>
    <t>Ouput-Outcome Menu C</t>
  </si>
  <si>
    <t>for digital lending fintechs serving women customers in Latin America (B2C)</t>
  </si>
  <si>
    <t>Note: Time indications are illustrative and can change depending on the fintech business model</t>
  </si>
  <si>
    <t>for digital lending fintechs serving women-led MSMEs in Latin America (B2B2C)</t>
  </si>
  <si>
    <t>for digital remittance fintechs serving women migrant customers* in Latin America (B2C)</t>
  </si>
  <si>
    <t>Notes: 
Time indications are illustrative and can change depending on the fintech business model 
Customers include both remitters and remittance receivers.</t>
  </si>
  <si>
    <t xml:space="preserve">           Outcomes</t>
  </si>
  <si>
    <t xml:space="preserve">         Relevant Output Metrics</t>
  </si>
  <si>
    <t xml:space="preserve">          Rationale</t>
  </si>
  <si>
    <t>Improved Access to Finance</t>
  </si>
  <si>
    <t>Year-over-year growth rate in number of new first-time women borrowers</t>
  </si>
  <si>
    <t>Research shows that in high-gender bias environments (including Latin America), women often self-select out of loan applications due to perceived discrimination. Tracking first-time women borrowers captures the fintech’s success in overcoming these psychological and structural barriers to financial inclusion.</t>
  </si>
  <si>
    <r>
      <t xml:space="preserve">% of active lending customers identified as women-led MSMEs (businesses w/ majority women ownership or women in primary decision-making roles)
</t>
    </r>
    <r>
      <rPr>
        <i/>
        <sz val="12"/>
        <color theme="6"/>
        <rFont val="Arial"/>
        <family val="2"/>
      </rPr>
      <t xml:space="preserve">Suggested to pair with absolute #, potentially as a scale multiplier: Total number of new women-led MSMEs served annually </t>
    </r>
  </si>
  <si>
    <r>
      <t xml:space="preserve">Research shows that women-led MSMEs typically operate in the informal economy and lack traditional collateral, making alternative fintech solutions particularly valuable. Therefore, fintechs expanding financial access for women helps overcome such barriers and build credit history relevant for eventual access to banks and other formal financial institutions.
</t>
    </r>
    <r>
      <rPr>
        <i/>
        <sz val="12"/>
        <color theme="6"/>
        <rFont val="Arial"/>
        <family val="2"/>
      </rPr>
      <t>Similar to the rationale for Menu A, absolute growth numbers ensure fintechs expand access for women entrepreneurs while scaling their overall business, preventing the constraint that percentage-only targets could create on business growth. </t>
    </r>
  </si>
  <si>
    <t>% of women users completing their first digital remittance transaction as a proportion of the total new remitters</t>
  </si>
  <si>
    <t>Women migrants often rely on informal remittance channels due to access barriers, paying higher costs and receiving less security, despite often controlling remittance decisions within households. Accessing formal digital remittance channels for the first time, therefore leads to cost savings and more stable household income flows.</t>
  </si>
  <si>
    <r>
      <t xml:space="preserve">% of loans given to women as a proportion of the total base of borrowers
</t>
    </r>
    <r>
      <rPr>
        <i/>
        <sz val="12"/>
        <color theme="6"/>
        <rFont val="Arial"/>
        <family val="2"/>
      </rPr>
      <t xml:space="preserve">Suggested to pair with absolute #, potentially as a scale multiplier: Total number of new women borrowers acquired annually </t>
    </r>
  </si>
  <si>
    <t>Research evidence shows that once women gain initial access to digital credit platforms, they tend to become repeat customers with higher loyalty rates compared to male customers.</t>
  </si>
  <si>
    <t>Average loan size to women-led MSMEs (vs. male-led MSMEs)</t>
  </si>
  <si>
    <t>Loan size parity indicates equal access to growth capital; persistent gaps suggest bias or risk aversion toward women-owned businesses</t>
  </si>
  <si>
    <r>
      <t xml:space="preserve">Average speed of remittance delivery (minutes vs. days) for women using digital vs. traditional channels
</t>
    </r>
    <r>
      <rPr>
        <i/>
        <sz val="12"/>
        <color theme="6"/>
        <rFont val="Arial"/>
        <family val="2"/>
      </rPr>
      <t>Improved time savings (above) correlates with two outcomes, namely Improved Access to Finance and Improved Income</t>
    </r>
  </si>
  <si>
    <t>Faster money transfer enables better emergency response and financial planning capabilities, particularly important for migrant women supporting families across borders.
Reduced reliance on predatory loans from informal “traditional” lenders/loan sharks, as an immediate result from switching to fintech products, also correlates to improved income (savings).</t>
  </si>
  <si>
    <r>
      <t xml:space="preserve">% of women customers receiving credit limit increases within </t>
    </r>
    <r>
      <rPr>
        <sz val="12"/>
        <color theme="9"/>
        <rFont val="Arial"/>
        <family val="2"/>
      </rPr>
      <t>24 months</t>
    </r>
    <r>
      <rPr>
        <sz val="12"/>
        <color rgb="FF78787A"/>
        <rFont val="Arial"/>
        <family val="2"/>
      </rPr>
      <t xml:space="preserve"> (measured among customers maintaining 95%+ on-time repayment)</t>
    </r>
  </si>
  <si>
    <t>Repeat borrowing indicates successful loan utilization and improved creditworthiness, demonstrating sustained and deepening access to formal credit markets. The progression from initial access to increased credit limits – often offered by fintechs after sustained on-time repayments – represents financial access expansion, moving beyond basic inclusion to robust empowerment.</t>
  </si>
  <si>
    <t>Average time between loan application and disbursement for women-led MSMEs</t>
  </si>
  <si>
    <t>Reduced processing time demonstrates improved access to capital, reduced reliance on informal money lenders/loan sharks, and enables women entrepreneurs to respond quickly to business opportunities.</t>
  </si>
  <si>
    <t>Improved Financial Control</t>
  </si>
  <si>
    <r>
      <t>% of women remitters maintaining balanced financial management (regular remittances + personal savings retention)</t>
    </r>
    <r>
      <rPr>
        <sz val="12"/>
        <color theme="9"/>
        <rFont val="Arial"/>
        <family val="2"/>
      </rPr>
      <t xml:space="preserve"> within 18-month period</t>
    </r>
  </si>
  <si>
    <t>Balanced financial management indicates genuine financial control and autonomy over money management. Research shows women who can support families through remittances while maintaining personal financial reserves demonstrate enhanced decision-making power and avoid over-remitting that could reduce their own financial resilience.</t>
  </si>
  <si>
    <r>
      <t xml:space="preserve">Average speed of loan disbursement (minutes vs. days) for women using digital vs. traditional channels
</t>
    </r>
    <r>
      <rPr>
        <i/>
        <sz val="12"/>
        <color theme="6"/>
        <rFont val="Arial"/>
        <family val="2"/>
      </rPr>
      <t>Improved time savings (above) correlates with two outcomes, namely Improved Access to Finance and Improved Income</t>
    </r>
  </si>
  <si>
    <r>
      <t xml:space="preserve">NPS gap between women-led MSMEs and male-led MSMEs, measured </t>
    </r>
    <r>
      <rPr>
        <sz val="12"/>
        <color theme="9"/>
        <rFont val="Arial"/>
        <family val="2"/>
      </rPr>
      <t>annually</t>
    </r>
  </si>
  <si>
    <t xml:space="preserve">Gender-differentiated NPS for MSMEs indicates whether women entrepreneurs are gaining satisfaction with financial management tools that enhance their business decision-making autonomy. Research from Value for Women shows that satisfied women entrepreneurs report greater confidence in business financial decisions, while the metric avoids subjective "confidence" measures by focusing on measurable satisfaction outcomes that correlate with improved financial control capabilities. </t>
  </si>
  <si>
    <t>% of remittance transactions within recommended parameters (2 transactions monthly, &lt;20% estimated monthly income for sender)</t>
  </si>
  <si>
    <t>Balanced remittance patterns signal sustainable financial management that supports recipient families without compromising sender financial security. Transactions within research-validated parameters (2 monthly, &lt;20% income) demonstrate financial control through judicious resource allocation, preventing over-extension while maintaining reliable household support.</t>
  </si>
  <si>
    <t>Improved Financial Literacy (short-term outcome) /  Improved Financial Control (short/medium-term outcome)</t>
  </si>
  <si>
    <r>
      <t>NPS gap between women and men customers, measured</t>
    </r>
    <r>
      <rPr>
        <sz val="12"/>
        <color theme="9"/>
        <rFont val="Arial"/>
        <family val="2"/>
      </rPr>
      <t xml:space="preserve"> annually</t>
    </r>
  </si>
  <si>
    <t>Higher satisfaction among women customers indicates the fintech is meeting their specific financial management needs and enabling greater autonomy over their finances. For example, the 60 Decibels MFI Index demonstrates that NPS strongly correlates with "clients' confidence and ability to make decisions about their money," while gender-differentiated NPS captures whether women are gaining enhanced control compared to men using the same platform.</t>
  </si>
  <si>
    <r>
      <t xml:space="preserve">% of women-led MSMEs maintaining loan repayment schedules for </t>
    </r>
    <r>
      <rPr>
        <sz val="12"/>
        <color theme="9"/>
        <rFont val="Arial"/>
        <family val="2"/>
      </rPr>
      <t>18+ consecutive months</t>
    </r>
  </si>
  <si>
    <t>Consistent repayment demonstrates improved financial management capabilities and business sustainability, indicating successful integration of credit into business operations.</t>
  </si>
  <si>
    <t>Improved Financial Resilience</t>
  </si>
  <si>
    <t>% of women remittance senders who use digital channels for non-remittance financial activities</t>
  </si>
  <si>
    <t>Digital remittance usage serves as a gateway to broader financial inclusion, with women leveraging digital channels for savings, payments, and other services.</t>
  </si>
  <si>
    <r>
      <t xml:space="preserve">% of women borrowers who use digital lending platform for </t>
    </r>
    <r>
      <rPr>
        <sz val="12"/>
        <color theme="9"/>
        <rFont val="Arial"/>
        <family val="2"/>
      </rPr>
      <t>3+ consecutive months</t>
    </r>
  </si>
  <si>
    <t>Regular platform usage indicates sustained engagement with formal financial services, leading to enhanced financial decision-making capabilities and increased control over personal finances. Research shows women who consistently use Digital Financial Services (DFS) develop greater financial autonomy.</t>
  </si>
  <si>
    <t>% of women-led MSMEs accessing integrated financial management tools (e.g., accounting, invoicing)</t>
  </si>
  <si>
    <t>Adoption of financial management tools signals business professionalization and strengthened financial control. Tool usage enables systematic tracking of business finances, improving cash flow visibility and decision-making capacity – validated pathways to business resilience and growth for women entrepreneurs.</t>
  </si>
  <si>
    <t>Number of women recipients who open savings accounts linked to digital remittance receipt</t>
  </si>
  <si>
    <t>Opening formal savings accounts indicates integration into the formal financial system and improved long-term financial security.</t>
  </si>
  <si>
    <r>
      <t>% of women borrowers who return for their 2nd+ loans within</t>
    </r>
    <r>
      <rPr>
        <sz val="12"/>
        <color rgb="FFFFFF00"/>
        <rFont val="Arial"/>
        <family val="2"/>
      </rPr>
      <t xml:space="preserve"> </t>
    </r>
    <r>
      <rPr>
        <sz val="12"/>
        <color theme="9"/>
        <rFont val="Arial"/>
        <family val="2"/>
      </rPr>
      <t>12 months</t>
    </r>
  </si>
  <si>
    <t>Repeat borrowing behavior demonstrates trust in the lender and confidence in managing credit obligations effectively. Women who return for additional loans signal that credit access has strengthened rather than compromised their financial control, making this operational metric a validated proxy for improved financial management capacity.</t>
  </si>
  <si>
    <t>% of women-led MSMEs accessing multiple financial products (credit + savings/insurance)</t>
  </si>
  <si>
    <t>Multi-product usage demonstrates financial sophistication and proactive resilience-building. Women entrepreneurs accessing credit, savings, and insurance show enhanced financial control through diversified risk management strategies, reducing vulnerability to business shocks while maintaining growth capacity.</t>
  </si>
  <si>
    <t>Improved Disposable Income</t>
  </si>
  <si>
    <t>Average transaction value increase for women using digital vs. cash remittance channels</t>
  </si>
  <si>
    <t>Higher transaction values through digital channels indicate reduced costs and improved efficiency in money transfers, leaving more funds available for household use.</t>
  </si>
  <si>
    <r>
      <t xml:space="preserve">% of women borrowers who complete digital financial literacy modules within </t>
    </r>
    <r>
      <rPr>
        <sz val="12"/>
        <color theme="9"/>
        <rFont val="Arial"/>
        <family val="2"/>
      </rPr>
      <t>6 months</t>
    </r>
    <r>
      <rPr>
        <sz val="12"/>
        <color rgb="FF78787A"/>
        <rFont val="Arial"/>
        <family val="2"/>
      </rPr>
      <t xml:space="preserve"> of first loan</t>
    </r>
  </si>
  <si>
    <t>Completion of financial education correlates with improved financial decision-making and empowerment outcomes. Digital financial literacy directly impacts women’s ability to manage finances effectively.</t>
  </si>
  <si>
    <t>% of women MSME owners who establish business bank accounts separate from personal accounts</t>
  </si>
  <si>
    <t>Business account separation indicates formalization and improved financial management practices, essential for long-term business sustainability.</t>
  </si>
  <si>
    <t>% reduction in remittance transfer costs for women using digital channels vs. traditional methods</t>
  </si>
  <si>
    <t>Cost reduction directly translates to increased disposable income for recipient families, improving overall household financial wellbeing.</t>
  </si>
  <si>
    <t>Average % point reduction in annual interest rate paid by women borrowers using digital lending fintech compared to prevailing informal lending rate</t>
  </si>
  <si>
    <t>When fintechs provide access to formal digital credit at rates significantly below informal alternatives, women borrowers gain immediate income benefits because they can redirect savings from lower borrowing costs toward productive investments.</t>
  </si>
  <si>
    <t>Improved Business Growth</t>
  </si>
  <si>
    <t>Average loan amount increase for women borrowers between first and third loan</t>
  </si>
  <si>
    <t>Progressive loan size increases indicate business growth and improved earning capacity, reflecting successful economic advancement through expanded access to capital.</t>
  </si>
  <si>
    <r>
      <t xml:space="preserve">% of increased women borrowers maintaining on-time loan repayments compared to the previous </t>
    </r>
    <r>
      <rPr>
        <sz val="12"/>
        <color theme="9"/>
        <rFont val="Arial"/>
        <family val="2"/>
      </rPr>
      <t>6-month period</t>
    </r>
    <r>
      <rPr>
        <sz val="12"/>
        <color rgb="FF78787A"/>
        <rFont val="Arial"/>
        <family val="2"/>
      </rPr>
      <t xml:space="preserve"> (as proportion of total women borrower portfolio)</t>
    </r>
  </si>
  <si>
    <r>
      <t xml:space="preserve">Consistent repayment behavior through digital channels strongly correlates with women's improved ability to manage financial shocks and maintain household stability, even despite potential income volatility.
</t>
    </r>
    <r>
      <rPr>
        <i/>
        <sz val="12"/>
        <color theme="9"/>
        <rFont val="Arial"/>
        <family val="2"/>
      </rPr>
      <t xml:space="preserve">
</t>
    </r>
    <r>
      <rPr>
        <i/>
        <sz val="12"/>
        <color theme="6"/>
        <rFont val="Arial"/>
        <family val="2"/>
      </rPr>
      <t>Measuring this metric assumes the fintech has access to borrowers’ past repayment behavior in their credit profiles.</t>
    </r>
  </si>
  <si>
    <r>
      <t xml:space="preserve">% of women-led MSMEs that graduate to larger loan products within </t>
    </r>
    <r>
      <rPr>
        <sz val="12"/>
        <color theme="9"/>
        <rFont val="Arial"/>
        <family val="2"/>
      </rPr>
      <t>36 months</t>
    </r>
  </si>
  <si>
    <t>Graduation to larger financial products indicates business growth, improved creditworthiness, and enhanced economic empowerment through expanded access to capital.</t>
  </si>
  <si>
    <r>
      <t xml:space="preserve">% of women borrowers accessing multiple financial DFS products
</t>
    </r>
    <r>
      <rPr>
        <i/>
        <sz val="12"/>
        <color theme="6"/>
        <rFont val="Arial"/>
        <family val="2"/>
      </rPr>
      <t xml:space="preserve">
Only relevant for fintechs adding other financial products for the same user group, such as payments, savings, or insurance.</t>
    </r>
  </si>
  <si>
    <t>Cross-selling success in 2-3 complementary financial services indicates optimal deepening of financial inclusion without overwhelming users. Research shows this range provides access to diverse financial tools that enhance resilience against economic shocks while avoiding choice overload that can reduce effectiveness.</t>
  </si>
  <si>
    <t>Step 1: Select Menu and Outcome Areas</t>
  </si>
  <si>
    <t>Please select the Menu that best suits the fintech's business model and products/services below. Then, determine the most relevant outcome areas by filling in cells E10:G14, referring back to the OP-OC Menus tab. Add any notes to document your thought process.</t>
  </si>
  <si>
    <t>Choose your menu --&gt;</t>
  </si>
  <si>
    <t>Menu_A</t>
  </si>
  <si>
    <t>#</t>
  </si>
  <si>
    <t>Outcomes</t>
  </si>
  <si>
    <t>Strength of Research Evidence</t>
  </si>
  <si>
    <t>Impact Alignment</t>
  </si>
  <si>
    <t>Commercial Fit</t>
  </si>
  <si>
    <t>Expected Positive Change for the ILF Target Group</t>
  </si>
  <si>
    <t>Optional: Create your own category</t>
  </si>
  <si>
    <t>Notes</t>
  </si>
  <si>
    <t>Rationale</t>
  </si>
  <si>
    <t>Based on the Outcome-Output Menu</t>
  </si>
  <si>
    <t xml:space="preserve">Impact Alignment: Captures the fintech's IMM capabilities and strategic fit - addresses "Can they do this?" </t>
  </si>
  <si>
    <t>Commercial Fit: Addresses business model sustainability and incentive alignment - covers "Does this support their business?"</t>
  </si>
  <si>
    <t>Expected Positive Change: Focuses on beneficiary outcomes and ILF value proposition - answers "Will this matter for women/migrants?"</t>
  </si>
  <si>
    <t>Based on the results in columns D-H, which outcome(s) do you want to preselect and why?</t>
  </si>
  <si>
    <t>Medium</t>
  </si>
  <si>
    <t>High</t>
  </si>
  <si>
    <t>Low to Medium</t>
  </si>
  <si>
    <t>Step 2: Pre-Selected Outcome Area &amp; Corresponding Output Proxies</t>
  </si>
  <si>
    <t>Based on column J from the table above, please select the most relevant outcome area below. If you would like to analyse a second one, please make a copy of this tab and proceed with a second analysis in such tab.
Important note: Selec this dropdown menu only after selected the Menu in Step 1</t>
  </si>
  <si>
    <t>Select your Outcome --&gt;</t>
  </si>
  <si>
    <t>Code 
(Internal use only)</t>
  </si>
  <si>
    <t>Output #</t>
  </si>
  <si>
    <t>Output</t>
  </si>
  <si>
    <t>Step 3: Decision Trees</t>
  </si>
  <si>
    <t>Criteria Tree for Output Metric 1</t>
  </si>
  <si>
    <t>Based on the table above, please analyze the following output metric. Please note that is is a sequential exercise and you may not skip the order to obtain valid results.</t>
  </si>
  <si>
    <t>Output Metric 1 --&gt;</t>
  </si>
  <si>
    <t>Criteria</t>
  </si>
  <si>
    <t>Key Questions</t>
  </si>
  <si>
    <t>Answer</t>
  </si>
  <si>
    <t>Impact Attribution</t>
  </si>
  <si>
    <t>Can changes in this metric be reasonably attributed to the fintech's product/service rather than external factors?</t>
  </si>
  <si>
    <t>Yes</t>
  </si>
  <si>
    <t>Enter your notes here</t>
  </si>
  <si>
    <t>Preliminary Result --&gt;</t>
  </si>
  <si>
    <t>Click to expand</t>
  </si>
  <si>
    <t>Criteria Tree for Output Metric 2</t>
  </si>
  <si>
    <t>Output Metric 2 --&gt;</t>
  </si>
  <si>
    <t>Not Sure</t>
  </si>
  <si>
    <t>Criteria Tree for Output Metric 3</t>
  </si>
  <si>
    <t>Output Metric 3 --&gt;</t>
  </si>
  <si>
    <t>Criteria Tree for Output Metric 4</t>
  </si>
  <si>
    <t>Output Metric 4 --&gt;</t>
  </si>
  <si>
    <t>Key questions</t>
  </si>
  <si>
    <t>Criteria Tree for Output Metric 5</t>
  </si>
  <si>
    <t>Output Metric 5 --&gt;</t>
  </si>
  <si>
    <t>Step 4: Analyze Preliminary Results</t>
  </si>
  <si>
    <t>Results</t>
  </si>
  <si>
    <t>Below is a summary of the results for each of the analyzed output metrics from Step 3:</t>
  </si>
  <si>
    <t>Menu</t>
  </si>
  <si>
    <t>Outputs</t>
  </si>
  <si>
    <t>Data Availability &amp; Quality</t>
  </si>
  <si>
    <t>Commercial Incentive Alignment</t>
  </si>
  <si>
    <t>Measurement Feasibility</t>
  </si>
  <si>
    <t>Data Collection Costs (vs. commercial value)</t>
  </si>
  <si>
    <t>Based on the results above, the following output metric(s) seem to be a good fit:</t>
  </si>
  <si>
    <t>Metric #</t>
  </si>
  <si>
    <t>Metric</t>
  </si>
  <si>
    <t>Enter notes here</t>
  </si>
  <si>
    <t>Step 5: Assess Considerations for ILF Metric Selection</t>
  </si>
  <si>
    <t>Further Suggestions</t>
  </si>
  <si>
    <t>While this tool produces a shortlist of potentially suitable output metrics, final metric selection for ILF incentive schemes would require addressing additional considerations below:</t>
  </si>
  <si>
    <t>Consideration</t>
  </si>
  <si>
    <t>Implication for Metric Selection</t>
  </si>
  <si>
    <t>Forward-Looking Impact Potential</t>
  </si>
  <si>
    <t>Does this metric capture outcomes the fintech will contribute to during the ILF contract period (and ideally thereafter), or does it primarily reflect historical achievements?</t>
  </si>
  <si>
    <t>Prioritize metrics measuring trajectory and growth (dynamic) rather than those with a static status</t>
  </si>
  <si>
    <t>Additionality Assessment</t>
  </si>
  <si>
    <t>Would the fintech improve their performance on this metric without ILF incentives, or do ILF payments materially increase their likelihood of achievement?</t>
  </si>
  <si>
    <t>Ideally focus incentives on outcomes requiring additional investment or behavior change beyond business-as-usual scenarios</t>
  </si>
  <si>
    <t>Counterfactual Comparability</t>
  </si>
  <si>
    <t>Does the fintech serve comparable customer segments not receiving the incentivized service, enabling with/without ILF scenario comparison?</t>
  </si>
  <si>
    <t>Prefer metrics where internal comparison groups or industry benchmarks enable attribution and ILF rationale strengthening</t>
  </si>
  <si>
    <t>Impact Depth vs. Scale Balance</t>
  </si>
  <si>
    <t>Do selected metrics incentivize both serving more women/women migrants (scale) and creating deeper impact for those served (depth)?</t>
  </si>
  <si>
    <t>Consider including at least one scale metric (e.g., customer numbers, portfolio share) and one depth metric (e.g., repeat usage, financial resilience)</t>
  </si>
  <si>
    <t>Outcome Complementarity</t>
  </si>
  <si>
    <t>Do selected metrics together tell a coherent impact story, or do they attempt to measure disconnected outcomes?</t>
  </si>
  <si>
    <t>Consider whether 2-3 selected metrics collectively address a logical progression (access --&gt; usage --&gt; outcome)</t>
  </si>
  <si>
    <t>Data Collection Timeframes</t>
  </si>
  <si>
    <t>When will fintech data become available relative to (expected) ILF disbursement timelines?</t>
  </si>
  <si>
    <t>Ensure measurement timelines align with (expected) ILF disbursement milestones; avoid metrics with elongated timelines for data availability</t>
  </si>
  <si>
    <t>Verification Feasibility</t>
  </si>
  <si>
    <t>Can Roots of Impact or third parties independently verify reported metric results in a relatively straightforward and cost-efficient manner?</t>
  </si>
  <si>
    <t>Avoid metrics relying solely on fintech self-reporting without practical verification options</t>
  </si>
  <si>
    <t>Dropdown menu</t>
  </si>
  <si>
    <t>Low</t>
  </si>
  <si>
    <t>Medium to High</t>
  </si>
  <si>
    <t>Menu Dropdown</t>
  </si>
  <si>
    <t>Ouput-Outcome Menu A: for digital lending fintechs serving women customers in Latin America (B2C)</t>
  </si>
  <si>
    <t>Menu_B</t>
  </si>
  <si>
    <t>Ouput-Outcome Menu B: for digital lending fintechs serving women-led MSMEs in Latin America (B2B2C)</t>
  </si>
  <si>
    <t>Menu_C</t>
  </si>
  <si>
    <t>Ouput-Outcome Menu C: for digital remittance fintechs serving women migrant customers* in Latin America (B2C)</t>
  </si>
  <si>
    <t>Menu-Outcome Dropdown</t>
  </si>
  <si>
    <t>A</t>
  </si>
  <si>
    <t>B</t>
  </si>
  <si>
    <t>C</t>
  </si>
  <si>
    <t>Outcome-Output Dropdown</t>
  </si>
  <si>
    <t>Concatenate Cat</t>
  </si>
  <si>
    <t>Outcome2</t>
  </si>
  <si>
    <t>% of loans given to women as a proportion of the total base of borrowers</t>
  </si>
  <si>
    <t>% of women customers receiving credit limit increases within 24 months (measured among customers maintaining 95%+ on-time repayment)</t>
  </si>
  <si>
    <t xml:space="preserve">Average speed of loan disbursement (minutes vs. days) for women using digital vs. traditional channels
</t>
  </si>
  <si>
    <t>NPS gap between women and men customers, measured annually</t>
  </si>
  <si>
    <t>% of women borrowers who use digital lending platform for 3+ consecutive months</t>
  </si>
  <si>
    <t>% of women borrowers who return for their 2nd+ loans within 12 months</t>
  </si>
  <si>
    <t>% of women borrowers who complete digital financial literacy modules within 6 months of first loan</t>
  </si>
  <si>
    <t>% of increased women borrowers maintaining on-time loan repayments compared to the previous 6-month period (as proportion of total women borrower portfolio)</t>
  </si>
  <si>
    <t xml:space="preserve">% of women borrowers accessing multiple financial DFS products
</t>
  </si>
  <si>
    <t>% of active lending customers identified as women-led MSMEs (businesses w/ majority women ownership or women in primary decision-making roles)</t>
  </si>
  <si>
    <t>NPS gap between women-led MSMEs and male-led MSMEs, measured annually</t>
  </si>
  <si>
    <t>% of women-led MSMEs maintaining loan repayment schedules for 18+ consecutive months</t>
  </si>
  <si>
    <t>% of women-led MSMEs that graduate to larger loan products within 36 months</t>
  </si>
  <si>
    <t>Average speed of remittance delivery (minutes vs. days) for women using digital vs. traditional channels</t>
  </si>
  <si>
    <t>% of women remitters maintaining balanced financial management (regular remittances + personal savings retention) within 18-month period</t>
  </si>
  <si>
    <t>Would financially incentivizing this metric encourage positive business behaviors that benefit customers, or could it create unintended negative consequences (e.g. pushing inappropriate loan sizes, cherry-picking customers)?</t>
  </si>
  <si>
    <t>Does the fintech currently collect this data, or could they easily start collecting it through existing customer touchpoints without major changes?</t>
  </si>
  <si>
    <t>Data Collection Costs (vs.commercial value)</t>
  </si>
  <si>
    <t>Is the cost of collecting/tracking this metric justified by the business insights it provides, or would it require significant extra resources?</t>
  </si>
  <si>
    <t>Can this metric be measured accurately and consistently using the fintech's current operational capacity and tech infrastructure?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</si>
</sst>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quot;£&quot;* #,##0.00_);_(&quot;£&quot;* \(#,##0.00\);_(&quot;£&quot;* &quot;-&quot;??_);_(@_)"/>
    <numFmt numFmtId="165" formatCode="_([$$-409]* #,##0.00_);_([$$-409]* \(#,##0.00\);_([$$-409]* &quot;-&quot;??_);_(@_)"/>
    <numFmt numFmtId="166" formatCode="_(* #,##0_);_(* \(#,##0\);_(* &quot;-&quot;??_);_(@_)"/>
    <numFmt numFmtId="167" formatCode="[$-409]mmmm\-yy;@"/>
    <numFmt numFmtId="168" formatCode="dd/mm/yyyy;@"/>
  </numFmts>
  <fonts count="57">
    <font>
      <sz val="12"/>
      <color theme="1"/>
      <name val="Calibri"/>
      <family val="2"/>
      <scheme val="minor"/>
    </font>
    <font>
      <sz val="12"/>
      <color theme="1"/>
      <name val="Calibri"/>
      <family val="2"/>
      <scheme val="minor"/>
    </font>
    <font>
      <sz val="8"/>
      <name val="Calibri"/>
      <family val="2"/>
      <scheme val="minor"/>
    </font>
    <font>
      <sz val="10"/>
      <name val="Arial"/>
      <family val="2"/>
    </font>
    <font>
      <sz val="10"/>
      <name val="Arial"/>
      <family val="2"/>
    </font>
    <font>
      <b/>
      <sz val="10"/>
      <name val="Arial"/>
      <family val="2"/>
    </font>
    <font>
      <sz val="20"/>
      <color theme="0"/>
      <name val="Arial"/>
      <family val="2"/>
    </font>
    <font>
      <b/>
      <sz val="22"/>
      <color theme="0"/>
      <name val="Arial"/>
      <family val="2"/>
    </font>
    <font>
      <u/>
      <sz val="9"/>
      <color theme="1"/>
      <name val="Arial"/>
      <family val="2"/>
    </font>
    <font>
      <b/>
      <sz val="14"/>
      <color theme="0"/>
      <name val="Arial"/>
      <family val="2"/>
    </font>
    <font>
      <sz val="12"/>
      <color theme="1"/>
      <name val="Arial"/>
      <family val="2"/>
    </font>
    <font>
      <sz val="9"/>
      <color theme="1"/>
      <name val="Arial"/>
      <family val="2"/>
    </font>
    <font>
      <sz val="12"/>
      <color theme="0"/>
      <name val="Arial"/>
      <family val="2"/>
    </font>
    <font>
      <sz val="9"/>
      <name val="Arial"/>
      <family val="2"/>
    </font>
    <font>
      <b/>
      <sz val="12"/>
      <color theme="1"/>
      <name val="Arial"/>
      <family val="2"/>
    </font>
    <font>
      <b/>
      <sz val="12"/>
      <color theme="5"/>
      <name val="Arial"/>
      <family val="2"/>
    </font>
    <font>
      <i/>
      <sz val="12"/>
      <color theme="5"/>
      <name val="Arial"/>
      <family val="2"/>
    </font>
    <font>
      <b/>
      <sz val="14"/>
      <color theme="1"/>
      <name val="Arial"/>
      <family val="2"/>
    </font>
    <font>
      <sz val="12"/>
      <color theme="5"/>
      <name val="Arial"/>
      <family val="2"/>
    </font>
    <font>
      <i/>
      <sz val="12"/>
      <color theme="6"/>
      <name val="Arial"/>
      <family val="2"/>
    </font>
    <font>
      <i/>
      <sz val="12"/>
      <color theme="1"/>
      <name val="Arial"/>
      <family val="2"/>
    </font>
    <font>
      <sz val="18"/>
      <color theme="0"/>
      <name val="Arial"/>
      <family val="2"/>
    </font>
    <font>
      <sz val="10"/>
      <color rgb="FF2F2010"/>
      <name val="Arial"/>
      <family val="2"/>
    </font>
    <font>
      <b/>
      <i/>
      <sz val="11"/>
      <color theme="5"/>
      <name val="Arial"/>
      <family val="2"/>
    </font>
    <font>
      <b/>
      <sz val="12"/>
      <color rgb="FFFFFFFF"/>
      <name val="Arial"/>
      <family val="2"/>
    </font>
    <font>
      <b/>
      <sz val="12"/>
      <color rgb="FF78787A"/>
      <name val="Arial"/>
      <family val="2"/>
    </font>
    <font>
      <sz val="12"/>
      <color rgb="FF78787A"/>
      <name val="Arial"/>
      <family val="2"/>
    </font>
    <font>
      <i/>
      <sz val="12"/>
      <color theme="9"/>
      <name val="Arial"/>
      <family val="2"/>
    </font>
    <font>
      <sz val="12"/>
      <color rgb="FFFFFF00"/>
      <name val="Arial"/>
      <family val="2"/>
    </font>
    <font>
      <b/>
      <sz val="12"/>
      <color theme="0"/>
      <name val="Arial"/>
      <family val="2"/>
    </font>
    <font>
      <b/>
      <sz val="18"/>
      <color theme="5"/>
      <name val="Arial"/>
      <family val="2"/>
    </font>
    <font>
      <sz val="10"/>
      <color theme="0"/>
      <name val="Arial"/>
      <family val="2"/>
    </font>
    <font>
      <sz val="12"/>
      <color theme="9"/>
      <name val="Arial"/>
      <family val="2"/>
    </font>
    <font>
      <sz val="10"/>
      <color theme="1"/>
      <name val="Arial"/>
      <family val="2"/>
    </font>
    <font>
      <b/>
      <sz val="10"/>
      <color theme="0"/>
      <name val="Arial"/>
      <family val="2"/>
    </font>
    <font>
      <b/>
      <sz val="10"/>
      <color theme="6"/>
      <name val="Arial"/>
      <family val="2"/>
    </font>
    <font>
      <b/>
      <i/>
      <sz val="10"/>
      <color theme="8"/>
      <name val="Arial"/>
      <family val="2"/>
    </font>
    <font>
      <i/>
      <sz val="10"/>
      <color theme="8"/>
      <name val="Arial"/>
      <family val="2"/>
    </font>
    <font>
      <b/>
      <i/>
      <sz val="10"/>
      <color theme="6"/>
      <name val="Arial"/>
      <family val="2"/>
    </font>
    <font>
      <i/>
      <sz val="10"/>
      <color theme="1"/>
      <name val="Arial"/>
      <family val="2"/>
    </font>
    <font>
      <sz val="10"/>
      <color theme="2" tint="-0.89999084444715716"/>
      <name val="Arial"/>
      <family val="2"/>
    </font>
    <font>
      <sz val="10"/>
      <color theme="5"/>
      <name val="Arial"/>
      <family val="2"/>
    </font>
    <font>
      <i/>
      <sz val="10"/>
      <color theme="2" tint="-9.9978637043366805E-2"/>
      <name val="Arial"/>
      <family val="2"/>
    </font>
    <font>
      <sz val="10"/>
      <color theme="2" tint="-9.9978637043366805E-2"/>
      <name val="Arial"/>
      <family val="2"/>
    </font>
    <font>
      <i/>
      <sz val="8"/>
      <color rgb="FFFF0000"/>
      <name val="Arial"/>
      <family val="2"/>
    </font>
    <font>
      <i/>
      <sz val="8"/>
      <color theme="1"/>
      <name val="Arial"/>
      <family val="2"/>
    </font>
    <font>
      <b/>
      <sz val="10"/>
      <color theme="1"/>
      <name val="Arial"/>
      <family val="2"/>
    </font>
    <font>
      <b/>
      <i/>
      <sz val="10"/>
      <color theme="5"/>
      <name val="Arial"/>
      <family val="2"/>
    </font>
    <font>
      <b/>
      <i/>
      <sz val="12"/>
      <color theme="6"/>
      <name val="Arial"/>
      <family val="2"/>
    </font>
    <font>
      <i/>
      <sz val="10"/>
      <color theme="5"/>
      <name val="Arial"/>
      <family val="2"/>
    </font>
    <font>
      <i/>
      <sz val="10"/>
      <color theme="6"/>
      <name val="Arial"/>
      <family val="2"/>
    </font>
    <font>
      <sz val="10"/>
      <color theme="6"/>
      <name val="Arial"/>
      <family val="2"/>
    </font>
    <font>
      <sz val="10"/>
      <color theme="9"/>
      <name val="Arial"/>
      <family val="2"/>
    </font>
    <font>
      <b/>
      <i/>
      <sz val="10"/>
      <color theme="7"/>
      <name val="Arial"/>
      <family val="2"/>
    </font>
    <font>
      <i/>
      <sz val="10"/>
      <color theme="7"/>
      <name val="Arial"/>
      <family val="2"/>
    </font>
    <font>
      <b/>
      <sz val="14"/>
      <color theme="8"/>
      <name val="Arial"/>
      <family val="2"/>
    </font>
    <font>
      <b/>
      <sz val="12"/>
      <color theme="8"/>
      <name val="Arial"/>
      <family val="2"/>
    </font>
  </fonts>
  <fills count="19">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6"/>
        <bgColor indexed="64"/>
      </patternFill>
    </fill>
    <fill>
      <patternFill patternType="solid">
        <fgColor theme="9" tint="0.39997558519241921"/>
        <bgColor indexed="64"/>
      </patternFill>
    </fill>
    <fill>
      <patternFill patternType="solid">
        <fgColor rgb="FF8FBF6F"/>
        <bgColor indexed="64"/>
      </patternFill>
    </fill>
    <fill>
      <patternFill patternType="solid">
        <fgColor rgb="FFF0ED84"/>
        <bgColor indexed="64"/>
      </patternFill>
    </fill>
    <fill>
      <patternFill patternType="solid">
        <fgColor theme="7"/>
        <bgColor indexed="64"/>
      </patternFill>
    </fill>
    <fill>
      <patternFill patternType="solid">
        <fgColor rgb="FF0C78BE"/>
        <bgColor indexed="64"/>
      </patternFill>
    </fill>
    <fill>
      <patternFill patternType="solid">
        <fgColor theme="2"/>
        <bgColor indexed="64"/>
      </patternFill>
    </fill>
    <fill>
      <patternFill patternType="solid">
        <fgColor theme="2"/>
        <bgColor theme="0"/>
      </patternFill>
    </fill>
    <fill>
      <patternFill patternType="solid">
        <fgColor theme="5"/>
        <bgColor indexed="64"/>
      </patternFill>
    </fill>
    <fill>
      <patternFill patternType="solid">
        <fgColor rgb="FFA1C515"/>
        <bgColor indexed="64"/>
      </patternFill>
    </fill>
    <fill>
      <patternFill patternType="solid">
        <fgColor theme="9"/>
        <bgColor indexed="64"/>
      </patternFill>
    </fill>
    <fill>
      <patternFill patternType="solid">
        <fgColor theme="0" tint="-4.9989318521683403E-2"/>
        <bgColor indexed="64"/>
      </patternFill>
    </fill>
    <fill>
      <patternFill patternType="solid">
        <fgColor theme="3"/>
        <bgColor indexed="64"/>
      </patternFill>
    </fill>
    <fill>
      <patternFill patternType="solid">
        <fgColor theme="3" tint="0.79998168889431442"/>
        <bgColor indexed="64"/>
      </patternFill>
    </fill>
    <fill>
      <patternFill patternType="solid">
        <fgColor rgb="FFF6FFC5"/>
        <bgColor indexed="64"/>
      </patternFill>
    </fill>
  </fills>
  <borders count="65">
    <border>
      <left/>
      <right/>
      <top/>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theme="6"/>
      </left>
      <right/>
      <top style="thin">
        <color theme="6"/>
      </top>
      <bottom style="thin">
        <color theme="6"/>
      </bottom>
      <diagonal/>
    </border>
    <border>
      <left style="thin">
        <color theme="6"/>
      </left>
      <right/>
      <top style="thin">
        <color theme="6"/>
      </top>
      <bottom/>
      <diagonal/>
    </border>
    <border>
      <left/>
      <right/>
      <top style="thin">
        <color theme="6"/>
      </top>
      <bottom/>
      <diagonal/>
    </border>
    <border>
      <left/>
      <right style="thin">
        <color theme="6"/>
      </right>
      <top style="thin">
        <color theme="6"/>
      </top>
      <bottom/>
      <diagonal/>
    </border>
    <border>
      <left style="thin">
        <color theme="6"/>
      </left>
      <right/>
      <top/>
      <bottom/>
      <diagonal/>
    </border>
    <border>
      <left/>
      <right style="thin">
        <color theme="6"/>
      </right>
      <top/>
      <bottom/>
      <diagonal/>
    </border>
    <border>
      <left style="thin">
        <color theme="6"/>
      </left>
      <right style="thin">
        <color theme="6"/>
      </right>
      <top style="thin">
        <color theme="6"/>
      </top>
      <bottom style="thin">
        <color theme="6"/>
      </bottom>
      <diagonal/>
    </border>
    <border>
      <left style="thin">
        <color theme="6"/>
      </left>
      <right/>
      <top/>
      <bottom style="thin">
        <color theme="6"/>
      </bottom>
      <diagonal/>
    </border>
    <border>
      <left/>
      <right/>
      <top/>
      <bottom style="thin">
        <color theme="6"/>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right style="thin">
        <color theme="6"/>
      </right>
      <top/>
      <bottom style="thin">
        <color theme="6"/>
      </bottom>
      <diagonal/>
    </border>
    <border>
      <left style="medium">
        <color rgb="FFFFFFFF"/>
      </left>
      <right/>
      <top style="medium">
        <color rgb="FFFFFFFF"/>
      </top>
      <bottom style="medium">
        <color rgb="FFFFFFFF"/>
      </bottom>
      <diagonal/>
    </border>
    <border>
      <left style="thin">
        <color theme="5"/>
      </left>
      <right style="thin">
        <color theme="5"/>
      </right>
      <top style="thin">
        <color theme="5"/>
      </top>
      <bottom style="thin">
        <color theme="5"/>
      </bottom>
      <diagonal/>
    </border>
    <border>
      <left/>
      <right/>
      <top/>
      <bottom style="thin">
        <color theme="5"/>
      </bottom>
      <diagonal/>
    </border>
    <border>
      <left style="thin">
        <color theme="5"/>
      </left>
      <right style="thin">
        <color theme="5"/>
      </right>
      <top/>
      <bottom style="thin">
        <color theme="5"/>
      </bottom>
      <diagonal/>
    </border>
    <border>
      <left/>
      <right/>
      <top style="thin">
        <color theme="5"/>
      </top>
      <bottom style="thin">
        <color theme="5"/>
      </bottom>
      <diagonal/>
    </border>
    <border>
      <left/>
      <right style="thin">
        <color theme="5"/>
      </right>
      <top style="thin">
        <color theme="5"/>
      </top>
      <bottom style="thin">
        <color theme="5"/>
      </bottom>
      <diagonal/>
    </border>
    <border>
      <left style="thin">
        <color theme="5"/>
      </left>
      <right/>
      <top style="thin">
        <color theme="5"/>
      </top>
      <bottom style="thin">
        <color theme="5"/>
      </bottom>
      <diagonal/>
    </border>
    <border>
      <left style="thin">
        <color theme="6"/>
      </left>
      <right style="thin">
        <color theme="3"/>
      </right>
      <top/>
      <bottom/>
      <diagonal/>
    </border>
    <border>
      <left style="thin">
        <color theme="6"/>
      </left>
      <right style="thin">
        <color theme="3"/>
      </right>
      <top style="thin">
        <color theme="6"/>
      </top>
      <bottom style="thin">
        <color theme="6"/>
      </bottom>
      <diagonal/>
    </border>
    <border>
      <left style="thin">
        <color theme="6"/>
      </left>
      <right/>
      <top style="thin">
        <color theme="5"/>
      </top>
      <bottom style="thin">
        <color theme="6"/>
      </bottom>
      <diagonal/>
    </border>
    <border>
      <left/>
      <right style="thin">
        <color theme="6"/>
      </right>
      <top style="thin">
        <color theme="5"/>
      </top>
      <bottom style="thin">
        <color theme="6"/>
      </bottom>
      <diagonal/>
    </border>
    <border>
      <left style="thin">
        <color theme="8"/>
      </left>
      <right style="thin">
        <color theme="8"/>
      </right>
      <top style="thin">
        <color theme="8"/>
      </top>
      <bottom style="thin">
        <color theme="8"/>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style="medium">
        <color rgb="FFFFFFFF"/>
      </right>
      <top/>
      <bottom style="thick">
        <color rgb="FFFFFFFF"/>
      </bottom>
      <diagonal/>
    </border>
    <border>
      <left style="thin">
        <color theme="1"/>
      </left>
      <right style="medium">
        <color rgb="FFFFFFFF"/>
      </right>
      <top style="thick">
        <color rgb="FFFFFFFF"/>
      </top>
      <bottom/>
      <diagonal/>
    </border>
    <border>
      <left style="thin">
        <color theme="1"/>
      </left>
      <right style="medium">
        <color rgb="FFFFFFFF"/>
      </right>
      <top/>
      <bottom/>
      <diagonal/>
    </border>
    <border>
      <left style="thin">
        <color theme="1"/>
      </left>
      <right style="medium">
        <color rgb="FFFFFFFF"/>
      </right>
      <top/>
      <bottom style="thin">
        <color theme="1"/>
      </bottom>
      <diagonal/>
    </border>
    <border>
      <left style="medium">
        <color rgb="FFFFFFFF"/>
      </left>
      <right/>
      <top/>
      <bottom style="thin">
        <color theme="1"/>
      </bottom>
      <diagonal/>
    </border>
    <border>
      <left/>
      <right/>
      <top/>
      <bottom style="thin">
        <color theme="1"/>
      </bottom>
      <diagonal/>
    </border>
    <border>
      <left/>
      <right style="thin">
        <color theme="1"/>
      </right>
      <top/>
      <bottom style="thin">
        <color theme="1"/>
      </bottom>
      <diagonal/>
    </border>
    <border>
      <left style="medium">
        <color rgb="FFFFFFFF"/>
      </left>
      <right/>
      <top/>
      <bottom style="medium">
        <color rgb="FFFFFFFF"/>
      </bottom>
      <diagonal/>
    </border>
    <border>
      <left style="medium">
        <color rgb="FFFFFFFF"/>
      </left>
      <right style="medium">
        <color rgb="FFFFFFFF"/>
      </right>
      <top/>
      <bottom style="hair">
        <color theme="1"/>
      </bottom>
      <diagonal/>
    </border>
    <border>
      <left style="medium">
        <color rgb="FFFFFFFF"/>
      </left>
      <right style="medium">
        <color rgb="FFFFFFFF"/>
      </right>
      <top style="thick">
        <color rgb="FFFFFFFF"/>
      </top>
      <bottom style="hair">
        <color theme="1"/>
      </bottom>
      <diagonal/>
    </border>
    <border>
      <left style="medium">
        <color rgb="FFFFFFFF"/>
      </left>
      <right style="medium">
        <color rgb="FFFFFFFF"/>
      </right>
      <top/>
      <bottom style="thin">
        <color theme="1"/>
      </bottom>
      <diagonal/>
    </border>
    <border>
      <left style="thin">
        <color theme="1"/>
      </left>
      <right style="medium">
        <color rgb="FFFFFFFF"/>
      </right>
      <top style="thin">
        <color theme="1"/>
      </top>
      <bottom/>
      <diagonal/>
    </border>
    <border>
      <left style="medium">
        <color rgb="FFFFFFFF"/>
      </left>
      <right style="medium">
        <color rgb="FFFFFFFF"/>
      </right>
      <top style="thin">
        <color theme="1"/>
      </top>
      <bottom style="hair">
        <color theme="1"/>
      </bottom>
      <diagonal/>
    </border>
    <border>
      <left style="medium">
        <color rgb="FFFFFFFF"/>
      </left>
      <right style="hair">
        <color theme="1"/>
      </right>
      <top/>
      <bottom style="hair">
        <color theme="1"/>
      </bottom>
      <diagonal/>
    </border>
    <border>
      <left/>
      <right style="medium">
        <color rgb="FFFFFFFF"/>
      </right>
      <top/>
      <bottom style="hair">
        <color theme="1"/>
      </bottom>
      <diagonal/>
    </border>
    <border>
      <left style="medium">
        <color rgb="FFFFFFFF"/>
      </left>
      <right style="medium">
        <color rgb="FFFFFFFF"/>
      </right>
      <top style="hair">
        <color theme="1"/>
      </top>
      <bottom style="thin">
        <color theme="1"/>
      </bottom>
      <diagonal/>
    </border>
    <border>
      <left style="medium">
        <color rgb="FFFFFFFF"/>
      </left>
      <right/>
      <top/>
      <bottom style="hair">
        <color theme="1"/>
      </bottom>
      <diagonal/>
    </border>
    <border>
      <left style="medium">
        <color rgb="FFFFFFFF"/>
      </left>
      <right style="hair">
        <color theme="1"/>
      </right>
      <top style="hair">
        <color theme="1"/>
      </top>
      <bottom style="thin">
        <color theme="1"/>
      </bottom>
      <diagonal/>
    </border>
    <border>
      <left/>
      <right style="medium">
        <color rgb="FFFFFFFF"/>
      </right>
      <top style="hair">
        <color theme="1"/>
      </top>
      <bottom style="thin">
        <color theme="1"/>
      </bottom>
      <diagonal/>
    </border>
    <border>
      <left style="medium">
        <color rgb="FFFFFFFF"/>
      </left>
      <right/>
      <top style="thin">
        <color theme="1"/>
      </top>
      <bottom style="hair">
        <color theme="1"/>
      </bottom>
      <diagonal/>
    </border>
    <border>
      <left style="medium">
        <color rgb="FFFFFFFF"/>
      </left>
      <right/>
      <top style="thick">
        <color rgb="FFFFFFFF"/>
      </top>
      <bottom style="hair">
        <color theme="1"/>
      </bottom>
      <diagonal/>
    </border>
    <border>
      <left style="hair">
        <color theme="8"/>
      </left>
      <right style="hair">
        <color theme="8"/>
      </right>
      <top style="hair">
        <color theme="8"/>
      </top>
      <bottom style="hair">
        <color theme="8"/>
      </bottom>
      <diagonal/>
    </border>
    <border>
      <left style="hair">
        <color theme="8"/>
      </left>
      <right/>
      <top style="hair">
        <color theme="8"/>
      </top>
      <bottom style="hair">
        <color theme="8"/>
      </bottom>
      <diagonal/>
    </border>
    <border>
      <left/>
      <right/>
      <top style="hair">
        <color theme="8"/>
      </top>
      <bottom style="hair">
        <color theme="8"/>
      </bottom>
      <diagonal/>
    </border>
    <border>
      <left/>
      <right style="hair">
        <color theme="8"/>
      </right>
      <top style="hair">
        <color theme="8"/>
      </top>
      <bottom style="hair">
        <color theme="8"/>
      </bottom>
      <diagonal/>
    </border>
    <border>
      <left style="thin">
        <color theme="1"/>
      </left>
      <right style="thin">
        <color theme="1"/>
      </right>
      <top style="thin">
        <color theme="1"/>
      </top>
      <bottom style="thin">
        <color theme="1"/>
      </bottom>
      <diagonal/>
    </border>
    <border>
      <left style="thin">
        <color theme="1"/>
      </left>
      <right/>
      <top style="thick">
        <color rgb="FFFFFFFF"/>
      </top>
      <bottom style="thin">
        <color theme="1"/>
      </bottom>
      <diagonal/>
    </border>
    <border>
      <left/>
      <right style="thin">
        <color theme="1"/>
      </right>
      <top style="thin">
        <color theme="1"/>
      </top>
      <bottom style="thin">
        <color theme="1"/>
      </bottom>
      <diagonal/>
    </border>
    <border>
      <left/>
      <right/>
      <top style="thin">
        <color theme="1"/>
      </top>
      <bottom style="thin">
        <color theme="1"/>
      </bottom>
      <diagonal/>
    </border>
    <border>
      <left style="thin">
        <color theme="1"/>
      </left>
      <right style="thin">
        <color theme="1"/>
      </right>
      <top/>
      <bottom style="thin">
        <color theme="1"/>
      </bottom>
      <diagonal/>
    </border>
    <border>
      <left style="hair">
        <color theme="6"/>
      </left>
      <right style="thin">
        <color theme="3"/>
      </right>
      <top style="hair">
        <color theme="6"/>
      </top>
      <bottom/>
      <diagonal/>
    </border>
    <border>
      <left style="thin">
        <color theme="6"/>
      </left>
      <right style="hair">
        <color theme="6"/>
      </right>
      <top style="hair">
        <color theme="6"/>
      </top>
      <bottom/>
      <diagonal/>
    </border>
  </borders>
  <cellStyleXfs count="6">
    <xf numFmtId="0" fontId="0" fillId="0" borderId="0"/>
    <xf numFmtId="43" fontId="1" fillId="0" borderId="0" applyFont="0" applyFill="0" applyBorder="0" applyAlignment="0" applyProtection="0"/>
    <xf numFmtId="164" fontId="1" fillId="0" borderId="0" applyFont="0" applyFill="0" applyBorder="0" applyAlignment="0" applyProtection="0"/>
    <xf numFmtId="167" fontId="3" fillId="0" borderId="0"/>
    <xf numFmtId="0" fontId="1" fillId="0" borderId="0"/>
    <xf numFmtId="0" fontId="4" fillId="0" borderId="0"/>
  </cellStyleXfs>
  <cellXfs count="289">
    <xf numFmtId="0" fontId="0" fillId="0" borderId="0" xfId="0"/>
    <xf numFmtId="167" fontId="3" fillId="0" borderId="0" xfId="3" applyAlignment="1">
      <alignment vertical="center"/>
    </xf>
    <xf numFmtId="167" fontId="3" fillId="0" borderId="0" xfId="3" applyAlignment="1">
      <alignment horizontal="right" vertical="center"/>
    </xf>
    <xf numFmtId="167" fontId="3" fillId="0" borderId="0" xfId="3" applyAlignment="1">
      <alignment horizontal="center" vertical="center"/>
    </xf>
    <xf numFmtId="0" fontId="6" fillId="9" borderId="0" xfId="4" applyFont="1" applyFill="1" applyAlignment="1">
      <alignment vertical="center"/>
    </xf>
    <xf numFmtId="0" fontId="8" fillId="0" borderId="0" xfId="4" applyFont="1" applyAlignment="1">
      <alignment horizontal="left" vertical="center"/>
    </xf>
    <xf numFmtId="0" fontId="9" fillId="8" borderId="27" xfId="3" applyNumberFormat="1" applyFont="1" applyFill="1" applyBorder="1" applyAlignment="1">
      <alignment horizontal="center" vertical="center" wrapText="1"/>
    </xf>
    <xf numFmtId="0" fontId="11" fillId="0" borderId="0" xfId="4" applyFont="1"/>
    <xf numFmtId="0" fontId="10" fillId="0" borderId="0" xfId="4" applyFont="1"/>
    <xf numFmtId="167" fontId="13" fillId="0" borderId="0" xfId="3" applyFont="1" applyAlignment="1">
      <alignment vertical="center"/>
    </xf>
    <xf numFmtId="0" fontId="16" fillId="0" borderId="0" xfId="4" applyFont="1" applyAlignment="1">
      <alignment vertical="center"/>
    </xf>
    <xf numFmtId="167" fontId="5" fillId="0" borderId="0" xfId="3" applyFont="1" applyAlignment="1">
      <alignment vertical="top"/>
    </xf>
    <xf numFmtId="167" fontId="3" fillId="0" borderId="0" xfId="3" applyAlignment="1">
      <alignment horizontal="right" vertical="top"/>
    </xf>
    <xf numFmtId="0" fontId="7" fillId="9" borderId="0" xfId="4" applyFont="1" applyFill="1" applyAlignment="1">
      <alignment vertical="top"/>
    </xf>
    <xf numFmtId="0" fontId="6" fillId="9" borderId="0" xfId="4" applyFont="1" applyFill="1" applyAlignment="1">
      <alignment vertical="top"/>
    </xf>
    <xf numFmtId="0" fontId="10" fillId="0" borderId="0" xfId="4" applyFont="1" applyAlignment="1">
      <alignment vertical="top"/>
    </xf>
    <xf numFmtId="0" fontId="17" fillId="0" borderId="0" xfId="4" applyFont="1" applyAlignment="1" applyProtection="1">
      <alignment horizontal="center" vertical="top" wrapText="1"/>
      <protection locked="0"/>
    </xf>
    <xf numFmtId="168" fontId="10" fillId="0" borderId="0" xfId="4" applyNumberFormat="1" applyFont="1" applyAlignment="1" applyProtection="1">
      <alignment horizontal="left" vertical="top" wrapText="1"/>
      <protection locked="0"/>
    </xf>
    <xf numFmtId="0" fontId="10" fillId="0" borderId="0" xfId="3" applyNumberFormat="1" applyFont="1" applyAlignment="1">
      <alignment horizontal="center" vertical="top" wrapText="1"/>
    </xf>
    <xf numFmtId="0" fontId="12" fillId="0" borderId="0" xfId="4" applyFont="1" applyAlignment="1">
      <alignment vertical="center"/>
    </xf>
    <xf numFmtId="0" fontId="10" fillId="3" borderId="0" xfId="0" applyFont="1" applyFill="1" applyProtection="1">
      <protection locked="0"/>
    </xf>
    <xf numFmtId="0" fontId="10" fillId="3" borderId="0" xfId="0" applyFont="1" applyFill="1"/>
    <xf numFmtId="0" fontId="24" fillId="3" borderId="0" xfId="0" applyFont="1" applyFill="1" applyAlignment="1">
      <alignment horizontal="left" vertical="center" wrapText="1" readingOrder="1"/>
    </xf>
    <xf numFmtId="0" fontId="26" fillId="3" borderId="0" xfId="0" applyFont="1" applyFill="1" applyAlignment="1">
      <alignment horizontal="left" vertical="center" wrapText="1" readingOrder="1"/>
    </xf>
    <xf numFmtId="0" fontId="25" fillId="0" borderId="13" xfId="0" applyFont="1" applyBorder="1" applyAlignment="1">
      <alignment horizontal="left" vertical="center" wrapText="1" readingOrder="1"/>
    </xf>
    <xf numFmtId="0" fontId="25" fillId="0" borderId="14" xfId="0" applyFont="1" applyBorder="1" applyAlignment="1">
      <alignment horizontal="left" vertical="center" wrapText="1" readingOrder="1"/>
    </xf>
    <xf numFmtId="0" fontId="26" fillId="0" borderId="13" xfId="0" applyFont="1" applyBorder="1" applyAlignment="1">
      <alignment horizontal="left" vertical="center" wrapText="1" readingOrder="1"/>
    </xf>
    <xf numFmtId="0" fontId="24" fillId="8" borderId="12" xfId="0" applyFont="1" applyFill="1" applyBorder="1" applyAlignment="1">
      <alignment horizontal="left" vertical="center" wrapText="1" readingOrder="1"/>
    </xf>
    <xf numFmtId="0" fontId="30" fillId="3" borderId="28" xfId="0" applyFont="1" applyFill="1" applyBorder="1" applyProtection="1">
      <protection locked="0"/>
    </xf>
    <xf numFmtId="0" fontId="10" fillId="3" borderId="29" xfId="0" applyFont="1" applyFill="1" applyBorder="1" applyProtection="1">
      <protection locked="0"/>
    </xf>
    <xf numFmtId="0" fontId="10" fillId="3" borderId="30" xfId="0" applyFont="1" applyFill="1" applyBorder="1" applyProtection="1">
      <protection locked="0"/>
    </xf>
    <xf numFmtId="0" fontId="16" fillId="3" borderId="31" xfId="0" applyFont="1" applyFill="1" applyBorder="1" applyProtection="1">
      <protection locked="0"/>
    </xf>
    <xf numFmtId="0" fontId="10" fillId="3" borderId="32" xfId="0" applyFont="1" applyFill="1" applyBorder="1" applyProtection="1">
      <protection locked="0"/>
    </xf>
    <xf numFmtId="0" fontId="10" fillId="0" borderId="31" xfId="0" applyFont="1" applyBorder="1"/>
    <xf numFmtId="0" fontId="23" fillId="3" borderId="0" xfId="0" applyFont="1" applyFill="1" applyAlignment="1" applyProtection="1">
      <alignment vertical="center" wrapText="1"/>
      <protection locked="0"/>
    </xf>
    <xf numFmtId="0" fontId="23" fillId="3" borderId="32" xfId="0" applyFont="1" applyFill="1" applyBorder="1" applyAlignment="1" applyProtection="1">
      <alignment vertical="center" wrapText="1"/>
      <protection locked="0"/>
    </xf>
    <xf numFmtId="0" fontId="24" fillId="8" borderId="33" xfId="0" applyFont="1" applyFill="1" applyBorder="1" applyAlignment="1">
      <alignment horizontal="left" vertical="center" wrapText="1" readingOrder="1"/>
    </xf>
    <xf numFmtId="0" fontId="10" fillId="3" borderId="32" xfId="0" applyFont="1" applyFill="1" applyBorder="1"/>
    <xf numFmtId="0" fontId="10" fillId="3" borderId="29" xfId="0" applyFont="1" applyFill="1" applyBorder="1"/>
    <xf numFmtId="0" fontId="10" fillId="3" borderId="30" xfId="0" applyFont="1" applyFill="1" applyBorder="1"/>
    <xf numFmtId="0" fontId="10" fillId="3" borderId="31" xfId="0" applyFont="1" applyFill="1" applyBorder="1"/>
    <xf numFmtId="0" fontId="22" fillId="0" borderId="32" xfId="0" applyFont="1" applyBorder="1" applyAlignment="1">
      <alignment horizontal="left" vertical="center" wrapText="1" readingOrder="1"/>
    </xf>
    <xf numFmtId="0" fontId="26" fillId="3" borderId="32" xfId="0" applyFont="1" applyFill="1" applyBorder="1" applyAlignment="1">
      <alignment horizontal="left" vertical="center" wrapText="1" readingOrder="1"/>
    </xf>
    <xf numFmtId="0" fontId="26" fillId="3" borderId="39" xfId="0" applyFont="1" applyFill="1" applyBorder="1" applyAlignment="1">
      <alignment horizontal="left" vertical="center" wrapText="1" readingOrder="1"/>
    </xf>
    <xf numFmtId="0" fontId="10" fillId="3" borderId="39" xfId="0" applyFont="1" applyFill="1" applyBorder="1"/>
    <xf numFmtId="0" fontId="21" fillId="12" borderId="0" xfId="0" applyFont="1" applyFill="1" applyProtection="1">
      <protection locked="0"/>
    </xf>
    <xf numFmtId="0" fontId="7" fillId="12" borderId="0" xfId="0" applyFont="1" applyFill="1" applyAlignment="1" applyProtection="1">
      <alignment vertical="center"/>
      <protection locked="0"/>
    </xf>
    <xf numFmtId="0" fontId="21" fillId="12" borderId="0" xfId="0" applyFont="1" applyFill="1"/>
    <xf numFmtId="0" fontId="25" fillId="0" borderId="40" xfId="0" applyFont="1" applyBorder="1" applyAlignment="1">
      <alignment horizontal="left" vertical="center" wrapText="1" readingOrder="1"/>
    </xf>
    <xf numFmtId="0" fontId="25" fillId="0" borderId="16" xfId="0" applyFont="1" applyBorder="1" applyAlignment="1">
      <alignment horizontal="left" vertical="center" wrapText="1" readingOrder="1"/>
    </xf>
    <xf numFmtId="0" fontId="21" fillId="0" borderId="0" xfId="0" applyFont="1"/>
    <xf numFmtId="0" fontId="10" fillId="0" borderId="0" xfId="0" applyFont="1"/>
    <xf numFmtId="0" fontId="26" fillId="3" borderId="41" xfId="0" applyFont="1" applyFill="1" applyBorder="1" applyAlignment="1">
      <alignment horizontal="left" vertical="center" wrapText="1" readingOrder="1"/>
    </xf>
    <xf numFmtId="0" fontId="26" fillId="15" borderId="41" xfId="0" applyFont="1" applyFill="1" applyBorder="1" applyAlignment="1">
      <alignment horizontal="left" vertical="center" wrapText="1" readingOrder="1"/>
    </xf>
    <xf numFmtId="0" fontId="26" fillId="3" borderId="42" xfId="0" applyFont="1" applyFill="1" applyBorder="1" applyAlignment="1">
      <alignment horizontal="left" vertical="center" wrapText="1" readingOrder="1"/>
    </xf>
    <xf numFmtId="0" fontId="26" fillId="15" borderId="42" xfId="0" applyFont="1" applyFill="1" applyBorder="1" applyAlignment="1">
      <alignment horizontal="left" vertical="center" wrapText="1" readingOrder="1"/>
    </xf>
    <xf numFmtId="0" fontId="26" fillId="3" borderId="43" xfId="0" applyFont="1" applyFill="1" applyBorder="1" applyAlignment="1">
      <alignment horizontal="left" vertical="center" wrapText="1" readingOrder="1"/>
    </xf>
    <xf numFmtId="0" fontId="26" fillId="15" borderId="43" xfId="0" applyFont="1" applyFill="1" applyBorder="1" applyAlignment="1">
      <alignment horizontal="left" vertical="center" wrapText="1" readingOrder="1"/>
    </xf>
    <xf numFmtId="0" fontId="29" fillId="12" borderId="35" xfId="0" applyFont="1" applyFill="1" applyBorder="1" applyAlignment="1">
      <alignment horizontal="center" vertical="center" wrapText="1" readingOrder="1"/>
    </xf>
    <xf numFmtId="0" fontId="26" fillId="3" borderId="45" xfId="0" applyFont="1" applyFill="1" applyBorder="1" applyAlignment="1">
      <alignment horizontal="left" vertical="center" wrapText="1" readingOrder="1"/>
    </xf>
    <xf numFmtId="0" fontId="26" fillId="3" borderId="46" xfId="0" applyFont="1" applyFill="1" applyBorder="1" applyAlignment="1">
      <alignment vertical="center" wrapText="1" readingOrder="1"/>
    </xf>
    <xf numFmtId="0" fontId="26" fillId="15" borderId="47" xfId="0" applyFont="1" applyFill="1" applyBorder="1" applyAlignment="1">
      <alignment horizontal="left" vertical="center" wrapText="1" readingOrder="1"/>
    </xf>
    <xf numFmtId="0" fontId="26" fillId="3" borderId="48" xfId="0" applyFont="1" applyFill="1" applyBorder="1" applyAlignment="1">
      <alignment horizontal="left" vertical="center" wrapText="1" readingOrder="1"/>
    </xf>
    <xf numFmtId="0" fontId="26" fillId="3" borderId="50" xfId="0" applyFont="1" applyFill="1" applyBorder="1" applyAlignment="1">
      <alignment horizontal="left" vertical="center" wrapText="1" readingOrder="1"/>
    </xf>
    <xf numFmtId="0" fontId="26" fillId="15" borderId="51" xfId="0" applyFont="1" applyFill="1" applyBorder="1" applyAlignment="1">
      <alignment vertical="center" wrapText="1" readingOrder="1"/>
    </xf>
    <xf numFmtId="0" fontId="26" fillId="15" borderId="53" xfId="0" applyFont="1" applyFill="1" applyBorder="1" applyAlignment="1">
      <alignment horizontal="left" vertical="center" wrapText="1" readingOrder="1"/>
    </xf>
    <xf numFmtId="0" fontId="26" fillId="15" borderId="49" xfId="0" applyFont="1" applyFill="1" applyBorder="1" applyAlignment="1">
      <alignment horizontal="left" vertical="center" wrapText="1" readingOrder="1"/>
    </xf>
    <xf numFmtId="0" fontId="26" fillId="15" borderId="37" xfId="0" applyFont="1" applyFill="1" applyBorder="1" applyAlignment="1">
      <alignment horizontal="left" vertical="center" wrapText="1" readingOrder="1"/>
    </xf>
    <xf numFmtId="0" fontId="26" fillId="15" borderId="52" xfId="0" applyFont="1" applyFill="1" applyBorder="1" applyAlignment="1">
      <alignment horizontal="left" vertical="center" wrapText="1" readingOrder="1"/>
    </xf>
    <xf numFmtId="0" fontId="33" fillId="2" borderId="0" xfId="0" applyFont="1" applyFill="1"/>
    <xf numFmtId="0" fontId="33" fillId="2" borderId="0" xfId="0" applyFont="1" applyFill="1" applyAlignment="1">
      <alignment vertical="top"/>
    </xf>
    <xf numFmtId="0" fontId="34" fillId="3" borderId="0" xfId="0" applyFont="1" applyFill="1" applyAlignment="1">
      <alignment horizontal="left"/>
    </xf>
    <xf numFmtId="165" fontId="33" fillId="2" borderId="0" xfId="0" applyNumberFormat="1" applyFont="1" applyFill="1" applyAlignment="1">
      <alignment vertical="top"/>
    </xf>
    <xf numFmtId="0" fontId="33" fillId="0" borderId="0" xfId="0" applyFont="1"/>
    <xf numFmtId="0" fontId="35" fillId="3" borderId="3" xfId="0" applyFont="1" applyFill="1" applyBorder="1"/>
    <xf numFmtId="0" fontId="33" fillId="3" borderId="2" xfId="0" applyFont="1" applyFill="1" applyBorder="1" applyAlignment="1">
      <alignment vertical="top"/>
    </xf>
    <xf numFmtId="0" fontId="33" fillId="3" borderId="2" xfId="0" applyFont="1" applyFill="1" applyBorder="1"/>
    <xf numFmtId="0" fontId="33" fillId="3" borderId="0" xfId="0" applyFont="1" applyFill="1"/>
    <xf numFmtId="0" fontId="36" fillId="3" borderId="3" xfId="0" applyFont="1" applyFill="1" applyBorder="1"/>
    <xf numFmtId="0" fontId="33" fillId="3" borderId="0" xfId="0" applyFont="1" applyFill="1" applyAlignment="1">
      <alignment vertical="top"/>
    </xf>
    <xf numFmtId="14" fontId="39" fillId="0" borderId="0" xfId="0" applyNumberFormat="1" applyFont="1" applyAlignment="1">
      <alignment horizontal="center" vertical="center" wrapText="1"/>
    </xf>
    <xf numFmtId="0" fontId="33" fillId="0" borderId="9" xfId="0" applyFont="1" applyBorder="1" applyAlignment="1">
      <alignment horizontal="center" vertical="center"/>
    </xf>
    <xf numFmtId="0" fontId="40" fillId="4" borderId="0" xfId="0" applyFont="1" applyFill="1"/>
    <xf numFmtId="0" fontId="10" fillId="4" borderId="0" xfId="0" applyFont="1" applyFill="1" applyAlignment="1">
      <alignment vertical="top"/>
    </xf>
    <xf numFmtId="0" fontId="33" fillId="4" borderId="0" xfId="2" applyNumberFormat="1" applyFont="1" applyFill="1" applyBorder="1" applyAlignment="1">
      <alignment vertical="top"/>
    </xf>
    <xf numFmtId="0" fontId="33" fillId="4" borderId="0" xfId="2" applyNumberFormat="1" applyFont="1" applyFill="1" applyBorder="1"/>
    <xf numFmtId="0" fontId="33" fillId="4" borderId="0" xfId="1" applyNumberFormat="1" applyFont="1" applyFill="1" applyBorder="1"/>
    <xf numFmtId="0" fontId="40" fillId="0" borderId="0" xfId="0" applyFont="1"/>
    <xf numFmtId="0" fontId="10" fillId="0" borderId="0" xfId="0" applyFont="1" applyAlignment="1">
      <alignment vertical="top"/>
    </xf>
    <xf numFmtId="0" fontId="33" fillId="0" borderId="0" xfId="2" applyNumberFormat="1" applyFont="1" applyFill="1" applyBorder="1" applyAlignment="1">
      <alignment vertical="top"/>
    </xf>
    <xf numFmtId="0" fontId="33" fillId="0" borderId="0" xfId="2" applyNumberFormat="1" applyFont="1" applyFill="1" applyBorder="1"/>
    <xf numFmtId="0" fontId="33" fillId="0" borderId="0" xfId="1" applyNumberFormat="1" applyFont="1" applyFill="1" applyBorder="1"/>
    <xf numFmtId="0" fontId="39" fillId="3" borderId="2" xfId="0" applyFont="1" applyFill="1" applyBorder="1" applyAlignment="1">
      <alignment vertical="top"/>
    </xf>
    <xf numFmtId="0" fontId="10" fillId="0" borderId="2" xfId="0" applyFont="1" applyBorder="1"/>
    <xf numFmtId="0" fontId="10" fillId="0" borderId="1" xfId="0" applyFont="1" applyBorder="1"/>
    <xf numFmtId="0" fontId="38" fillId="3" borderId="0" xfId="0" applyFont="1" applyFill="1" applyAlignment="1">
      <alignment horizontal="center"/>
    </xf>
    <xf numFmtId="0" fontId="33" fillId="0" borderId="0" xfId="0" applyFont="1" applyAlignment="1">
      <alignment vertical="top" wrapText="1"/>
    </xf>
    <xf numFmtId="0" fontId="33" fillId="0" borderId="0" xfId="0" applyFont="1" applyAlignment="1">
      <alignment vertical="top"/>
    </xf>
    <xf numFmtId="0" fontId="44" fillId="2" borderId="0" xfId="0" applyFont="1" applyFill="1"/>
    <xf numFmtId="0" fontId="34" fillId="4" borderId="24" xfId="0" applyFont="1" applyFill="1" applyBorder="1"/>
    <xf numFmtId="0" fontId="34" fillId="4" borderId="24" xfId="0" applyFont="1" applyFill="1" applyBorder="1" applyAlignment="1">
      <alignment vertical="top"/>
    </xf>
    <xf numFmtId="0" fontId="34" fillId="4" borderId="9" xfId="0" applyFont="1" applyFill="1" applyBorder="1"/>
    <xf numFmtId="0" fontId="45" fillId="2" borderId="0" xfId="0" applyFont="1" applyFill="1"/>
    <xf numFmtId="0" fontId="33" fillId="0" borderId="2" xfId="0" applyFont="1" applyBorder="1" applyAlignment="1">
      <alignment vertical="top"/>
    </xf>
    <xf numFmtId="0" fontId="38" fillId="3" borderId="10" xfId="0" applyFont="1" applyFill="1" applyBorder="1" applyAlignment="1">
      <alignment horizontal="center"/>
    </xf>
    <xf numFmtId="0" fontId="33" fillId="0" borderId="11" xfId="0" applyFont="1" applyBorder="1" applyAlignment="1">
      <alignment vertical="top"/>
    </xf>
    <xf numFmtId="0" fontId="33" fillId="3" borderId="11" xfId="0" applyFont="1" applyFill="1" applyBorder="1" applyAlignment="1">
      <alignment vertical="top"/>
    </xf>
    <xf numFmtId="0" fontId="33" fillId="3" borderId="11" xfId="0" applyFont="1" applyFill="1" applyBorder="1"/>
    <xf numFmtId="0" fontId="33" fillId="3" borderId="15" xfId="0" applyFont="1" applyFill="1" applyBorder="1"/>
    <xf numFmtId="0" fontId="46" fillId="3" borderId="0" xfId="0" applyFont="1" applyFill="1"/>
    <xf numFmtId="0" fontId="34" fillId="4" borderId="23" xfId="0" applyFont="1" applyFill="1" applyBorder="1"/>
    <xf numFmtId="0" fontId="34" fillId="4" borderId="23" xfId="0" applyFont="1" applyFill="1" applyBorder="1" applyAlignment="1">
      <alignment vertical="top"/>
    </xf>
    <xf numFmtId="166" fontId="33" fillId="2" borderId="0" xfId="1" applyNumberFormat="1" applyFont="1" applyFill="1"/>
    <xf numFmtId="0" fontId="47" fillId="11" borderId="2" xfId="0" applyFont="1" applyFill="1" applyBorder="1" applyAlignment="1">
      <alignment horizontal="center" wrapText="1"/>
    </xf>
    <xf numFmtId="0" fontId="20" fillId="0" borderId="0" xfId="0" applyFont="1" applyAlignment="1">
      <alignment wrapText="1"/>
    </xf>
    <xf numFmtId="0" fontId="38" fillId="3" borderId="3" xfId="0" applyFont="1" applyFill="1" applyBorder="1" applyAlignment="1">
      <alignment horizontal="center"/>
    </xf>
    <xf numFmtId="0" fontId="33" fillId="3" borderId="1" xfId="0" applyFont="1" applyFill="1" applyBorder="1"/>
    <xf numFmtId="0" fontId="10" fillId="10" borderId="2" xfId="0" applyFont="1" applyFill="1" applyBorder="1" applyAlignment="1">
      <alignment vertical="top"/>
    </xf>
    <xf numFmtId="0" fontId="20" fillId="0" borderId="0" xfId="0" applyFont="1" applyAlignment="1">
      <alignment vertical="top" wrapText="1"/>
    </xf>
    <xf numFmtId="0" fontId="47" fillId="2" borderId="0" xfId="0" applyFont="1" applyFill="1" applyAlignment="1">
      <alignment horizontal="center" vertical="top" wrapText="1"/>
    </xf>
    <xf numFmtId="0" fontId="47" fillId="2" borderId="0" xfId="0" applyFont="1" applyFill="1" applyAlignment="1">
      <alignment horizontal="center" wrapText="1"/>
    </xf>
    <xf numFmtId="0" fontId="39" fillId="0" borderId="17" xfId="0" applyFont="1" applyBorder="1" applyAlignment="1">
      <alignment wrapText="1"/>
    </xf>
    <xf numFmtId="0" fontId="39" fillId="0" borderId="20" xfId="0" applyFont="1" applyBorder="1" applyAlignment="1">
      <alignment vertical="top" wrapText="1"/>
    </xf>
    <xf numFmtId="0" fontId="33" fillId="0" borderId="17" xfId="0" applyFont="1" applyBorder="1" applyAlignment="1">
      <alignment vertical="top"/>
    </xf>
    <xf numFmtId="0" fontId="39" fillId="0" borderId="19" xfId="0" applyFont="1" applyBorder="1" applyAlignment="1">
      <alignment wrapText="1"/>
    </xf>
    <xf numFmtId="0" fontId="39" fillId="0" borderId="18" xfId="0" applyFont="1" applyBorder="1" applyAlignment="1">
      <alignment vertical="top" wrapText="1"/>
    </xf>
    <xf numFmtId="0" fontId="33" fillId="0" borderId="19" xfId="0" applyFont="1" applyBorder="1" applyAlignment="1">
      <alignment vertical="top"/>
    </xf>
    <xf numFmtId="0" fontId="47" fillId="11" borderId="6" xfId="0" applyFont="1" applyFill="1" applyBorder="1" applyAlignment="1">
      <alignment horizontal="center" wrapText="1"/>
    </xf>
    <xf numFmtId="0" fontId="20" fillId="0" borderId="11" xfId="0" applyFont="1" applyBorder="1" applyAlignment="1">
      <alignment wrapText="1"/>
    </xf>
    <xf numFmtId="0" fontId="10" fillId="0" borderId="2" xfId="0" applyFont="1" applyBorder="1" applyAlignment="1">
      <alignment vertical="top"/>
    </xf>
    <xf numFmtId="0" fontId="47" fillId="2" borderId="5" xfId="0" applyFont="1" applyFill="1" applyBorder="1" applyAlignment="1">
      <alignment horizontal="center" wrapText="1"/>
    </xf>
    <xf numFmtId="0" fontId="10" fillId="0" borderId="5" xfId="0" applyFont="1" applyBorder="1" applyAlignment="1">
      <alignment vertical="top"/>
    </xf>
    <xf numFmtId="0" fontId="34" fillId="4" borderId="7" xfId="0" applyFont="1" applyFill="1" applyBorder="1" applyAlignment="1">
      <alignment vertical="top"/>
    </xf>
    <xf numFmtId="0" fontId="34" fillId="4" borderId="0" xfId="0" applyFont="1" applyFill="1" applyAlignment="1">
      <alignment vertical="top"/>
    </xf>
    <xf numFmtId="0" fontId="38" fillId="0" borderId="3" xfId="0" applyFont="1" applyBorder="1" applyAlignment="1">
      <alignment horizontal="left" vertical="top" wrapText="1"/>
    </xf>
    <xf numFmtId="0" fontId="39" fillId="0" borderId="2" xfId="0" applyFont="1" applyBorder="1" applyAlignment="1">
      <alignment horizontal="left" vertical="top" wrapText="1"/>
    </xf>
    <xf numFmtId="0" fontId="48" fillId="0" borderId="2" xfId="0" applyFont="1" applyBorder="1" applyAlignment="1">
      <alignment horizontal="left" vertical="top" wrapText="1"/>
    </xf>
    <xf numFmtId="0" fontId="48" fillId="0" borderId="1" xfId="0" applyFont="1" applyBorder="1" applyAlignment="1">
      <alignment horizontal="left" vertical="top" wrapText="1"/>
    </xf>
    <xf numFmtId="0" fontId="10" fillId="0" borderId="0" xfId="0" applyFont="1" applyAlignment="1">
      <alignment horizontal="center" vertical="top"/>
    </xf>
    <xf numFmtId="0" fontId="18" fillId="0" borderId="0" xfId="0" applyFont="1" applyAlignment="1">
      <alignment vertical="top" wrapText="1"/>
    </xf>
    <xf numFmtId="0" fontId="35" fillId="3" borderId="4" xfId="0" applyFont="1" applyFill="1" applyBorder="1"/>
    <xf numFmtId="0" fontId="33" fillId="3" borderId="1" xfId="0" applyFont="1" applyFill="1" applyBorder="1" applyAlignment="1">
      <alignment vertical="top"/>
    </xf>
    <xf numFmtId="0" fontId="34" fillId="4" borderId="0" xfId="0" applyFont="1" applyFill="1"/>
    <xf numFmtId="0" fontId="10" fillId="4" borderId="8" xfId="0" applyFont="1" applyFill="1" applyBorder="1" applyAlignment="1">
      <alignment vertical="top"/>
    </xf>
    <xf numFmtId="0" fontId="37" fillId="0" borderId="0" xfId="0" applyFont="1" applyAlignment="1">
      <alignment vertical="top" wrapText="1"/>
    </xf>
    <xf numFmtId="0" fontId="39" fillId="0" borderId="54" xfId="0" applyFont="1" applyBorder="1" applyAlignment="1">
      <alignment horizontal="left" vertical="center" wrapText="1"/>
    </xf>
    <xf numFmtId="0" fontId="33" fillId="0" borderId="54" xfId="0" applyFont="1" applyBorder="1" applyAlignment="1">
      <alignment horizontal="center" vertical="center"/>
    </xf>
    <xf numFmtId="0" fontId="35" fillId="3" borderId="54" xfId="0" applyFont="1" applyFill="1" applyBorder="1" applyAlignment="1">
      <alignment horizontal="center" vertical="center"/>
    </xf>
    <xf numFmtId="0" fontId="39" fillId="0" borderId="54" xfId="0" applyFont="1" applyBorder="1" applyAlignment="1">
      <alignment vertical="center" wrapText="1"/>
    </xf>
    <xf numFmtId="0" fontId="35" fillId="3" borderId="54" xfId="0" applyFont="1" applyFill="1" applyBorder="1"/>
    <xf numFmtId="0" fontId="39" fillId="3" borderId="54" xfId="0" applyFont="1" applyFill="1" applyBorder="1" applyAlignment="1">
      <alignment vertical="top"/>
    </xf>
    <xf numFmtId="0" fontId="33" fillId="3" borderId="54" xfId="0" applyFont="1" applyFill="1" applyBorder="1" applyAlignment="1">
      <alignment vertical="top"/>
    </xf>
    <xf numFmtId="0" fontId="33" fillId="3" borderId="54" xfId="0" applyFont="1" applyFill="1" applyBorder="1"/>
    <xf numFmtId="0" fontId="10" fillId="0" borderId="54" xfId="0" applyFont="1" applyBorder="1"/>
    <xf numFmtId="0" fontId="36" fillId="3" borderId="54" xfId="0" applyFont="1" applyFill="1" applyBorder="1"/>
    <xf numFmtId="0" fontId="38" fillId="3" borderId="54" xfId="0" applyFont="1" applyFill="1" applyBorder="1" applyAlignment="1">
      <alignment horizontal="left" vertical="center"/>
    </xf>
    <xf numFmtId="0" fontId="41" fillId="0" borderId="54" xfId="0" applyFont="1" applyBorder="1" applyAlignment="1">
      <alignment horizontal="left" vertical="center"/>
    </xf>
    <xf numFmtId="0" fontId="42" fillId="3" borderId="54" xfId="0" applyFont="1" applyFill="1" applyBorder="1" applyAlignment="1">
      <alignment vertical="top" wrapText="1"/>
    </xf>
    <xf numFmtId="0" fontId="43" fillId="3" borderId="54" xfId="0" applyFont="1" applyFill="1" applyBorder="1" applyAlignment="1">
      <alignment vertical="center"/>
    </xf>
    <xf numFmtId="0" fontId="38" fillId="3" borderId="54" xfId="0" applyFont="1" applyFill="1" applyBorder="1" applyAlignment="1">
      <alignment horizontal="center"/>
    </xf>
    <xf numFmtId="0" fontId="38" fillId="3" borderId="54" xfId="0" applyFont="1" applyFill="1" applyBorder="1" applyAlignment="1">
      <alignment horizontal="center" vertical="top"/>
    </xf>
    <xf numFmtId="0" fontId="33" fillId="0" borderId="54" xfId="0" applyFont="1" applyBorder="1" applyAlignment="1">
      <alignment vertical="top" wrapText="1"/>
    </xf>
    <xf numFmtId="0" fontId="33" fillId="0" borderId="54" xfId="0" applyFont="1" applyBorder="1" applyAlignment="1">
      <alignment vertical="top"/>
    </xf>
    <xf numFmtId="0" fontId="33" fillId="0" borderId="54" xfId="2" applyNumberFormat="1" applyFont="1" applyFill="1" applyBorder="1" applyAlignment="1">
      <alignment vertical="top"/>
    </xf>
    <xf numFmtId="0" fontId="33" fillId="0" borderId="54" xfId="2" applyNumberFormat="1" applyFont="1" applyFill="1" applyBorder="1"/>
    <xf numFmtId="0" fontId="33" fillId="0" borderId="54" xfId="1" applyNumberFormat="1" applyFont="1" applyFill="1" applyBorder="1"/>
    <xf numFmtId="0" fontId="52" fillId="3" borderId="54" xfId="0" applyFont="1" applyFill="1" applyBorder="1" applyAlignment="1">
      <alignment vertical="top"/>
    </xf>
    <xf numFmtId="0" fontId="21" fillId="16" borderId="0" xfId="0" applyFont="1" applyFill="1" applyProtection="1">
      <protection locked="0"/>
    </xf>
    <xf numFmtId="0" fontId="7" fillId="16" borderId="0" xfId="0" applyFont="1" applyFill="1" applyAlignment="1" applyProtection="1">
      <alignment vertical="center"/>
      <protection locked="0"/>
    </xf>
    <xf numFmtId="0" fontId="21" fillId="16" borderId="0" xfId="0" applyFont="1" applyFill="1"/>
    <xf numFmtId="0" fontId="38" fillId="0" borderId="54" xfId="0" applyFont="1" applyBorder="1" applyAlignment="1">
      <alignment horizontal="center" vertical="center" wrapText="1"/>
    </xf>
    <xf numFmtId="0" fontId="39" fillId="0" borderId="54" xfId="0" applyFont="1" applyBorder="1" applyAlignment="1">
      <alignment vertical="top" wrapText="1"/>
    </xf>
    <xf numFmtId="0" fontId="39" fillId="0" borderId="54" xfId="0" applyFont="1" applyBorder="1" applyAlignment="1">
      <alignment wrapText="1"/>
    </xf>
    <xf numFmtId="0" fontId="39" fillId="0" borderId="54" xfId="0" applyFont="1" applyBorder="1" applyAlignment="1">
      <alignment horizontal="left" vertical="top" wrapText="1"/>
    </xf>
    <xf numFmtId="0" fontId="38" fillId="0" borderId="54" xfId="0" applyFont="1" applyBorder="1" applyAlignment="1">
      <alignment horizontal="left" vertical="top" wrapText="1"/>
    </xf>
    <xf numFmtId="0" fontId="38" fillId="0" borderId="54" xfId="0" applyFont="1" applyBorder="1" applyAlignment="1">
      <alignment vertical="top" wrapText="1"/>
    </xf>
    <xf numFmtId="0" fontId="48" fillId="0" borderId="54" xfId="0" applyFont="1" applyBorder="1" applyAlignment="1">
      <alignment vertical="top" wrapText="1"/>
    </xf>
    <xf numFmtId="0" fontId="49" fillId="0" borderId="54" xfId="0" applyFont="1" applyBorder="1" applyAlignment="1">
      <alignment horizontal="left" vertical="center" wrapText="1"/>
    </xf>
    <xf numFmtId="0" fontId="50" fillId="0" borderId="54" xfId="0" applyFont="1" applyBorder="1" applyAlignment="1">
      <alignment horizontal="left" vertical="center" wrapText="1"/>
    </xf>
    <xf numFmtId="0" fontId="51" fillId="0" borderId="54" xfId="0" applyFont="1" applyBorder="1"/>
    <xf numFmtId="0" fontId="51" fillId="3" borderId="54" xfId="0" applyFont="1" applyFill="1" applyBorder="1" applyAlignment="1">
      <alignment vertical="top"/>
    </xf>
    <xf numFmtId="0" fontId="33" fillId="3" borderId="54" xfId="0" applyFont="1" applyFill="1" applyBorder="1" applyAlignment="1">
      <alignment horizontal="left" vertical="center"/>
    </xf>
    <xf numFmtId="0" fontId="33" fillId="3" borderId="54" xfId="0" applyFont="1" applyFill="1" applyBorder="1" applyAlignment="1">
      <alignment vertical="center"/>
    </xf>
    <xf numFmtId="0" fontId="33" fillId="3" borderId="54" xfId="0" applyFont="1" applyFill="1" applyBorder="1" applyAlignment="1">
      <alignment vertical="top" wrapText="1"/>
    </xf>
    <xf numFmtId="0" fontId="33" fillId="3" borderId="54" xfId="0" applyFont="1" applyFill="1" applyBorder="1" applyAlignment="1">
      <alignment vertical="center" wrapText="1"/>
    </xf>
    <xf numFmtId="0" fontId="33" fillId="2" borderId="54" xfId="0" applyFont="1" applyFill="1" applyBorder="1"/>
    <xf numFmtId="0" fontId="37" fillId="3" borderId="54" xfId="0" applyFont="1" applyFill="1" applyBorder="1" applyAlignment="1">
      <alignment vertical="top"/>
    </xf>
    <xf numFmtId="0" fontId="38" fillId="3" borderId="54" xfId="0" applyFont="1" applyFill="1" applyBorder="1" applyAlignment="1">
      <alignment horizontal="right" vertical="center"/>
    </xf>
    <xf numFmtId="0" fontId="33" fillId="8" borderId="54" xfId="0" applyFont="1" applyFill="1" applyBorder="1" applyAlignment="1">
      <alignment horizontal="center" vertical="center"/>
    </xf>
    <xf numFmtId="0" fontId="33" fillId="8" borderId="54" xfId="0" applyFont="1" applyFill="1" applyBorder="1" applyAlignment="1">
      <alignment horizontal="center" vertical="center" wrapText="1"/>
    </xf>
    <xf numFmtId="0" fontId="33" fillId="4" borderId="54" xfId="0" applyFont="1" applyFill="1" applyBorder="1" applyAlignment="1">
      <alignment horizontal="center" vertical="center" wrapText="1"/>
    </xf>
    <xf numFmtId="0" fontId="31" fillId="4" borderId="54" xfId="0" applyFont="1" applyFill="1" applyBorder="1" applyAlignment="1">
      <alignment horizontal="center" vertical="center" wrapText="1"/>
    </xf>
    <xf numFmtId="0" fontId="39" fillId="0" borderId="54" xfId="0" applyFont="1" applyBorder="1" applyAlignment="1">
      <alignment horizontal="left" vertical="center"/>
    </xf>
    <xf numFmtId="0" fontId="39" fillId="0" borderId="54" xfId="0" applyFont="1" applyBorder="1" applyAlignment="1">
      <alignment horizontal="center" vertical="center" wrapText="1"/>
    </xf>
    <xf numFmtId="0" fontId="33" fillId="0" borderId="54" xfId="0" applyFont="1" applyBorder="1" applyAlignment="1">
      <alignment horizontal="center" vertical="center" wrapText="1"/>
    </xf>
    <xf numFmtId="0" fontId="33" fillId="0" borderId="54" xfId="1" applyNumberFormat="1" applyFont="1" applyFill="1" applyBorder="1" applyAlignment="1">
      <alignment horizontal="center" vertical="center"/>
    </xf>
    <xf numFmtId="0" fontId="33" fillId="0" borderId="54" xfId="0" applyFont="1" applyBorder="1"/>
    <xf numFmtId="0" fontId="33" fillId="2" borderId="0" xfId="0" applyFont="1" applyFill="1" applyAlignment="1">
      <alignment horizontal="left"/>
    </xf>
    <xf numFmtId="0" fontId="10" fillId="0" borderId="0" xfId="0" applyFont="1" applyAlignment="1">
      <alignment horizontal="left"/>
    </xf>
    <xf numFmtId="0" fontId="33" fillId="0" borderId="0" xfId="0" applyFont="1" applyAlignment="1">
      <alignment horizontal="left"/>
    </xf>
    <xf numFmtId="0" fontId="33" fillId="3" borderId="0" xfId="0" applyFont="1" applyFill="1" applyAlignment="1">
      <alignment horizontal="left"/>
    </xf>
    <xf numFmtId="0" fontId="21" fillId="4" borderId="0" xfId="0" applyFont="1" applyFill="1" applyProtection="1">
      <protection locked="0"/>
    </xf>
    <xf numFmtId="0" fontId="21" fillId="4" borderId="0" xfId="0" applyFont="1" applyFill="1"/>
    <xf numFmtId="0" fontId="14" fillId="3" borderId="0" xfId="0" applyFont="1" applyFill="1"/>
    <xf numFmtId="0" fontId="10" fillId="3" borderId="0" xfId="0" applyFont="1" applyFill="1" applyAlignment="1" applyProtection="1">
      <alignment wrapText="1"/>
      <protection locked="0"/>
    </xf>
    <xf numFmtId="0" fontId="10" fillId="3" borderId="58" xfId="0" applyFont="1" applyFill="1" applyBorder="1" applyAlignment="1" applyProtection="1">
      <alignment wrapText="1"/>
      <protection locked="0"/>
    </xf>
    <xf numFmtId="0" fontId="14" fillId="3" borderId="39" xfId="0" applyFont="1" applyFill="1" applyBorder="1"/>
    <xf numFmtId="0" fontId="25" fillId="0" borderId="59" xfId="0" applyFont="1" applyBorder="1" applyAlignment="1">
      <alignment vertical="center" wrapText="1" readingOrder="1"/>
    </xf>
    <xf numFmtId="0" fontId="29" fillId="13" borderId="58" xfId="0" applyFont="1" applyFill="1" applyBorder="1" applyAlignment="1">
      <alignment vertical="center" wrapText="1" readingOrder="1"/>
    </xf>
    <xf numFmtId="0" fontId="33" fillId="3" borderId="58" xfId="0" applyFont="1" applyFill="1" applyBorder="1"/>
    <xf numFmtId="0" fontId="10" fillId="3" borderId="60" xfId="0" applyFont="1" applyFill="1" applyBorder="1" applyAlignment="1" applyProtection="1">
      <alignment wrapText="1"/>
      <protection locked="0"/>
    </xf>
    <xf numFmtId="0" fontId="10" fillId="3" borderId="39" xfId="0" applyFont="1" applyFill="1" applyBorder="1" applyAlignment="1" applyProtection="1">
      <alignment wrapText="1"/>
      <protection locked="0"/>
    </xf>
    <xf numFmtId="0" fontId="56" fillId="0" borderId="0" xfId="0" applyFont="1" applyAlignment="1" applyProtection="1">
      <alignment vertical="center" wrapText="1"/>
      <protection locked="0"/>
    </xf>
    <xf numFmtId="0" fontId="56" fillId="0" borderId="0" xfId="0" applyFont="1" applyAlignment="1" applyProtection="1">
      <alignment vertical="center"/>
      <protection locked="0"/>
    </xf>
    <xf numFmtId="0" fontId="56" fillId="0" borderId="61" xfId="0" applyFont="1" applyBorder="1" applyAlignment="1" applyProtection="1">
      <alignment vertical="center"/>
      <protection locked="0"/>
    </xf>
    <xf numFmtId="0" fontId="55" fillId="5" borderId="0" xfId="0"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55" fillId="7" borderId="61" xfId="0" applyFont="1" applyFill="1" applyBorder="1" applyAlignment="1" applyProtection="1">
      <alignment vertical="center" wrapText="1"/>
      <protection locked="0"/>
    </xf>
    <xf numFmtId="0" fontId="20" fillId="0" borderId="60" xfId="0" applyFont="1" applyBorder="1" applyAlignment="1">
      <alignment vertical="top" wrapText="1"/>
    </xf>
    <xf numFmtId="0" fontId="20" fillId="0" borderId="39" xfId="0" applyFont="1" applyBorder="1" applyAlignment="1">
      <alignment wrapText="1"/>
    </xf>
    <xf numFmtId="0" fontId="20" fillId="0" borderId="39" xfId="0" applyFont="1" applyBorder="1" applyAlignment="1">
      <alignment vertical="top" wrapText="1"/>
    </xf>
    <xf numFmtId="0" fontId="20" fillId="0" borderId="58" xfId="0" applyFont="1" applyBorder="1" applyAlignment="1">
      <alignment wrapText="1"/>
    </xf>
    <xf numFmtId="0" fontId="20" fillId="0" borderId="62" xfId="0" applyFont="1" applyBorder="1" applyAlignment="1">
      <alignment wrapText="1"/>
    </xf>
    <xf numFmtId="0" fontId="26" fillId="17" borderId="61" xfId="0" applyFont="1" applyFill="1" applyBorder="1" applyAlignment="1">
      <alignment horizontal="left" vertical="center" wrapText="1" readingOrder="1"/>
    </xf>
    <xf numFmtId="0" fontId="26" fillId="17" borderId="58" xfId="0" applyFont="1" applyFill="1" applyBorder="1" applyAlignment="1">
      <alignment horizontal="left" vertical="center" wrapText="1" readingOrder="1"/>
    </xf>
    <xf numFmtId="0" fontId="26" fillId="17" borderId="61" xfId="0" applyFont="1" applyFill="1" applyBorder="1" applyAlignment="1">
      <alignment vertical="center" wrapText="1" readingOrder="1"/>
    </xf>
    <xf numFmtId="0" fontId="26" fillId="17" borderId="58" xfId="0" applyFont="1" applyFill="1" applyBorder="1" applyAlignment="1">
      <alignment vertical="center" wrapText="1" readingOrder="1"/>
    </xf>
    <xf numFmtId="0" fontId="26" fillId="18" borderId="61" xfId="0" applyFont="1" applyFill="1" applyBorder="1" applyAlignment="1">
      <alignment horizontal="left" vertical="center" wrapText="1" readingOrder="1"/>
    </xf>
    <xf numFmtId="0" fontId="26" fillId="18" borderId="58" xfId="0" applyFont="1" applyFill="1" applyBorder="1" applyAlignment="1">
      <alignment horizontal="left" vertical="center" wrapText="1" readingOrder="1"/>
    </xf>
    <xf numFmtId="0" fontId="26" fillId="18" borderId="61" xfId="0" applyFont="1" applyFill="1" applyBorder="1" applyAlignment="1">
      <alignment vertical="center" wrapText="1" readingOrder="1"/>
    </xf>
    <xf numFmtId="0" fontId="26" fillId="18" borderId="58" xfId="0" applyFont="1" applyFill="1" applyBorder="1" applyAlignment="1">
      <alignment vertical="center" wrapText="1" readingOrder="1"/>
    </xf>
    <xf numFmtId="0" fontId="14" fillId="3" borderId="58" xfId="0" applyFont="1" applyFill="1" applyBorder="1" applyAlignment="1" applyProtection="1">
      <alignment wrapText="1"/>
      <protection locked="0"/>
    </xf>
    <xf numFmtId="0" fontId="14" fillId="3" borderId="62" xfId="0" applyFont="1" applyFill="1" applyBorder="1" applyAlignment="1" applyProtection="1">
      <alignment wrapText="1"/>
      <protection locked="0"/>
    </xf>
    <xf numFmtId="0" fontId="34" fillId="12" borderId="63" xfId="0" applyFont="1" applyFill="1" applyBorder="1"/>
    <xf numFmtId="0" fontId="34" fillId="12" borderId="64" xfId="0" applyFont="1" applyFill="1" applyBorder="1"/>
    <xf numFmtId="0" fontId="26" fillId="18" borderId="38" xfId="0" applyFont="1" applyFill="1" applyBorder="1" applyAlignment="1">
      <alignment horizontal="left" vertical="center" wrapText="1" readingOrder="1"/>
    </xf>
    <xf numFmtId="0" fontId="26" fillId="18" borderId="62" xfId="0" applyFont="1" applyFill="1" applyBorder="1" applyAlignment="1">
      <alignment horizontal="left" vertical="center" wrapText="1" readingOrder="1"/>
    </xf>
    <xf numFmtId="0" fontId="56" fillId="10" borderId="58" xfId="0" applyFont="1" applyFill="1" applyBorder="1"/>
    <xf numFmtId="0" fontId="56" fillId="10" borderId="60" xfId="0" applyFont="1" applyFill="1" applyBorder="1"/>
    <xf numFmtId="0" fontId="29" fillId="13" borderId="39" xfId="0" applyFont="1" applyFill="1" applyBorder="1" applyAlignment="1">
      <alignment vertical="center" wrapText="1" readingOrder="1"/>
    </xf>
    <xf numFmtId="0" fontId="29" fillId="13" borderId="60" xfId="0" applyFont="1" applyFill="1" applyBorder="1" applyAlignment="1">
      <alignment vertical="center" wrapText="1" readingOrder="1"/>
    </xf>
    <xf numFmtId="0" fontId="29" fillId="12" borderId="60" xfId="0" applyFont="1" applyFill="1" applyBorder="1" applyAlignment="1">
      <alignment vertical="center" wrapText="1" readingOrder="1"/>
    </xf>
    <xf numFmtId="0" fontId="14" fillId="3" borderId="58" xfId="0" applyFont="1" applyFill="1" applyBorder="1"/>
    <xf numFmtId="0" fontId="29" fillId="12" borderId="58" xfId="0" applyFont="1" applyFill="1" applyBorder="1" applyAlignment="1">
      <alignment vertical="center" wrapText="1" readingOrder="1"/>
    </xf>
    <xf numFmtId="0" fontId="7" fillId="4" borderId="0" xfId="0" applyFont="1" applyFill="1" applyProtection="1">
      <protection locked="0"/>
    </xf>
    <xf numFmtId="168" fontId="14" fillId="0" borderId="27" xfId="4" applyNumberFormat="1" applyFont="1" applyBorder="1" applyAlignment="1" applyProtection="1">
      <alignment horizontal="left" vertical="top" wrapText="1"/>
      <protection locked="0"/>
    </xf>
    <xf numFmtId="168" fontId="10" fillId="0" borderId="27" xfId="4" applyNumberFormat="1" applyFont="1" applyBorder="1" applyAlignment="1" applyProtection="1">
      <alignment horizontal="left" vertical="top" wrapText="1"/>
      <protection locked="0"/>
    </xf>
    <xf numFmtId="0" fontId="9" fillId="8" borderId="27" xfId="4" applyFont="1" applyFill="1" applyBorder="1" applyAlignment="1" applyProtection="1">
      <alignment horizontal="center" vertical="center" wrapText="1"/>
      <protection locked="0"/>
    </xf>
    <xf numFmtId="0" fontId="31" fillId="14" borderId="32" xfId="0" applyFont="1" applyFill="1" applyBorder="1" applyAlignment="1">
      <alignment horizontal="left" vertical="center" wrapText="1" readingOrder="1"/>
    </xf>
    <xf numFmtId="0" fontId="29" fillId="13" borderId="35" xfId="0" applyFont="1" applyFill="1" applyBorder="1" applyAlignment="1">
      <alignment horizontal="center" vertical="center" wrapText="1" readingOrder="1"/>
    </xf>
    <xf numFmtId="0" fontId="29" fillId="13" borderId="36" xfId="0" applyFont="1" applyFill="1" applyBorder="1" applyAlignment="1">
      <alignment horizontal="center" vertical="center" wrapText="1" readingOrder="1"/>
    </xf>
    <xf numFmtId="0" fontId="29" fillId="13" borderId="34" xfId="0" applyFont="1" applyFill="1" applyBorder="1" applyAlignment="1">
      <alignment horizontal="center" vertical="center" wrapText="1" readingOrder="1"/>
    </xf>
    <xf numFmtId="0" fontId="29" fillId="12" borderId="35" xfId="0" applyFont="1" applyFill="1" applyBorder="1" applyAlignment="1">
      <alignment horizontal="center" vertical="center" wrapText="1" readingOrder="1"/>
    </xf>
    <xf numFmtId="0" fontId="29" fillId="12" borderId="36" xfId="0" applyFont="1" applyFill="1" applyBorder="1" applyAlignment="1">
      <alignment horizontal="center" vertical="center" wrapText="1" readingOrder="1"/>
    </xf>
    <xf numFmtId="0" fontId="31" fillId="14" borderId="0" xfId="0" applyFont="1" applyFill="1" applyAlignment="1">
      <alignment horizontal="left" vertical="center" wrapText="1" readingOrder="1"/>
    </xf>
    <xf numFmtId="0" fontId="29" fillId="12" borderId="44" xfId="0" applyFont="1" applyFill="1" applyBorder="1" applyAlignment="1">
      <alignment horizontal="center" vertical="center" wrapText="1" readingOrder="1"/>
    </xf>
    <xf numFmtId="0" fontId="10" fillId="3" borderId="37" xfId="0" applyFont="1" applyFill="1" applyBorder="1" applyAlignment="1">
      <alignment horizontal="center"/>
    </xf>
    <xf numFmtId="0" fontId="10" fillId="3" borderId="38" xfId="0" applyFont="1" applyFill="1" applyBorder="1" applyAlignment="1">
      <alignment horizontal="center"/>
    </xf>
    <xf numFmtId="0" fontId="10" fillId="3" borderId="39" xfId="0" applyFont="1" applyFill="1" applyBorder="1" applyAlignment="1">
      <alignment horizontal="center"/>
    </xf>
    <xf numFmtId="0" fontId="53" fillId="2" borderId="54" xfId="0" applyFont="1" applyFill="1" applyBorder="1" applyAlignment="1">
      <alignment horizontal="left" wrapText="1"/>
    </xf>
    <xf numFmtId="0" fontId="47" fillId="2" borderId="22" xfId="0" applyFont="1" applyFill="1" applyBorder="1" applyAlignment="1">
      <alignment horizontal="left" wrapText="1"/>
    </xf>
    <xf numFmtId="0" fontId="47" fillId="2" borderId="20" xfId="0" applyFont="1" applyFill="1" applyBorder="1" applyAlignment="1">
      <alignment horizontal="left" wrapText="1"/>
    </xf>
    <xf numFmtId="0" fontId="47" fillId="2" borderId="21" xfId="0" applyFont="1" applyFill="1" applyBorder="1" applyAlignment="1">
      <alignment horizontal="left" wrapText="1"/>
    </xf>
    <xf numFmtId="0" fontId="10" fillId="10" borderId="55" xfId="0" applyFont="1" applyFill="1" applyBorder="1" applyAlignment="1">
      <alignment horizontal="center" vertical="top"/>
    </xf>
    <xf numFmtId="0" fontId="10" fillId="10" borderId="56" xfId="0" applyFont="1" applyFill="1" applyBorder="1" applyAlignment="1">
      <alignment horizontal="center" vertical="top"/>
    </xf>
    <xf numFmtId="0" fontId="10" fillId="10" borderId="57" xfId="0" applyFont="1" applyFill="1" applyBorder="1" applyAlignment="1">
      <alignment horizontal="center" vertical="top"/>
    </xf>
    <xf numFmtId="0" fontId="39" fillId="0" borderId="54" xfId="0" applyFont="1" applyBorder="1" applyAlignment="1">
      <alignment horizontal="center" vertical="center" wrapText="1"/>
    </xf>
    <xf numFmtId="0" fontId="38" fillId="3" borderId="54" xfId="0" applyFont="1" applyFill="1" applyBorder="1" applyAlignment="1">
      <alignment horizontal="left" vertical="top"/>
    </xf>
    <xf numFmtId="0" fontId="34" fillId="4" borderId="7" xfId="0" applyFont="1" applyFill="1" applyBorder="1" applyAlignment="1">
      <alignment horizontal="left"/>
    </xf>
    <xf numFmtId="0" fontId="34" fillId="4" borderId="0" xfId="0" applyFont="1" applyFill="1" applyAlignment="1">
      <alignment horizontal="left"/>
    </xf>
    <xf numFmtId="0" fontId="36" fillId="3" borderId="55" xfId="0" applyFont="1" applyFill="1" applyBorder="1" applyAlignment="1">
      <alignment horizontal="left" wrapText="1"/>
    </xf>
    <xf numFmtId="0" fontId="36" fillId="3" borderId="56" xfId="0" applyFont="1" applyFill="1" applyBorder="1" applyAlignment="1">
      <alignment horizontal="left" wrapText="1"/>
    </xf>
    <xf numFmtId="0" fontId="36" fillId="3" borderId="57" xfId="0" applyFont="1" applyFill="1" applyBorder="1" applyAlignment="1">
      <alignment horizontal="left" wrapText="1"/>
    </xf>
    <xf numFmtId="0" fontId="35" fillId="3" borderId="54" xfId="0" applyFont="1" applyFill="1" applyBorder="1" applyAlignment="1">
      <alignment horizontal="center" vertical="center"/>
    </xf>
    <xf numFmtId="0" fontId="39" fillId="0" borderId="54" xfId="0" applyFont="1" applyBorder="1" applyAlignment="1">
      <alignment horizontal="left" vertical="top" wrapText="1"/>
    </xf>
    <xf numFmtId="0" fontId="54" fillId="0" borderId="54" xfId="0" applyFont="1" applyBorder="1" applyAlignment="1">
      <alignment horizontal="left" vertical="center"/>
    </xf>
    <xf numFmtId="0" fontId="20" fillId="0" borderId="0" xfId="0" applyFont="1" applyAlignment="1">
      <alignment horizontal="left" vertical="top" wrapText="1"/>
    </xf>
    <xf numFmtId="0" fontId="35" fillId="3" borderId="25" xfId="0" applyFont="1" applyFill="1" applyBorder="1" applyAlignment="1">
      <alignment horizontal="center" vertical="center"/>
    </xf>
    <xf numFmtId="0" fontId="35" fillId="3" borderId="26" xfId="0" applyFont="1" applyFill="1" applyBorder="1" applyAlignment="1">
      <alignment horizontal="center" vertical="center"/>
    </xf>
    <xf numFmtId="0" fontId="10" fillId="10" borderId="54" xfId="0" applyFont="1" applyFill="1" applyBorder="1" applyAlignment="1">
      <alignment horizontal="center" vertical="top"/>
    </xf>
    <xf numFmtId="0" fontId="37" fillId="0" borderId="7" xfId="0" applyFont="1" applyBorder="1" applyAlignment="1">
      <alignment horizontal="left" vertical="top" wrapText="1"/>
    </xf>
    <xf numFmtId="0" fontId="37" fillId="0" borderId="0" xfId="0" applyFont="1" applyAlignment="1">
      <alignment horizontal="left" vertical="top" wrapText="1"/>
    </xf>
    <xf numFmtId="0" fontId="37" fillId="0" borderId="8" xfId="0" applyFont="1" applyBorder="1" applyAlignment="1">
      <alignment horizontal="left" vertical="top" wrapText="1"/>
    </xf>
    <xf numFmtId="0" fontId="37" fillId="0" borderId="3" xfId="0" applyFont="1" applyBorder="1" applyAlignment="1">
      <alignment horizontal="left" vertical="top" wrapText="1"/>
    </xf>
    <xf numFmtId="0" fontId="37" fillId="0" borderId="2" xfId="0" applyFont="1" applyBorder="1" applyAlignment="1">
      <alignment horizontal="left" vertical="top" wrapText="1"/>
    </xf>
    <xf numFmtId="0" fontId="38" fillId="0" borderId="7" xfId="0" applyFont="1" applyBorder="1" applyAlignment="1">
      <alignment horizontal="center" vertical="top" wrapText="1"/>
    </xf>
    <xf numFmtId="0" fontId="38" fillId="0" borderId="0" xfId="0" applyFont="1" applyAlignment="1">
      <alignment horizontal="center" vertical="top" wrapText="1"/>
    </xf>
    <xf numFmtId="0" fontId="38" fillId="0" borderId="8" xfId="0" applyFont="1" applyBorder="1" applyAlignment="1">
      <alignment horizontal="center" vertical="top" wrapText="1"/>
    </xf>
    <xf numFmtId="0" fontId="23" fillId="3" borderId="0" xfId="0" applyFont="1" applyFill="1" applyAlignment="1" applyProtection="1">
      <alignment vertical="center" wrapText="1"/>
      <protection locked="0"/>
    </xf>
  </cellXfs>
  <cellStyles count="6">
    <cellStyle name="Comma" xfId="1" builtinId="3"/>
    <cellStyle name="Currency" xfId="2" builtinId="4"/>
    <cellStyle name="Normal" xfId="0" builtinId="0"/>
    <cellStyle name="Normal 2" xfId="3" xr:uid="{96D18CD0-B86E-44F2-A1C9-20D2BDAB15C1}"/>
    <cellStyle name="Normal 3" xfId="5" xr:uid="{7975D664-E984-424F-B03F-B1BDE4C58FCD}"/>
    <cellStyle name="Normal 3 3" xfId="4" xr:uid="{25F9AF49-1713-4212-A579-A2A81ED522AB}"/>
  </cellStyles>
  <dxfs count="78">
    <dxf>
      <font>
        <b/>
        <i val="0"/>
        <strike val="0"/>
        <condense val="0"/>
        <extend val="0"/>
        <outline val="0"/>
        <shadow val="0"/>
        <u val="none"/>
        <vertAlign val="baseline"/>
        <sz val="12"/>
        <color theme="8"/>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left/>
        <right/>
        <top style="thin">
          <color theme="3"/>
        </top>
        <bottom style="thin">
          <color theme="3"/>
        </bottom>
        <vertical/>
      </border>
      <protection locked="0" hidden="0"/>
    </dxf>
    <dxf>
      <font>
        <b val="0"/>
        <i val="0"/>
        <strike val="0"/>
        <condense val="0"/>
        <extend val="0"/>
        <outline val="0"/>
        <shadow val="0"/>
        <u val="none"/>
        <vertAlign val="baseline"/>
        <sz val="16"/>
        <color rgb="FFFFFFFF"/>
        <name val="Open Sans Condensed Light"/>
        <scheme val="none"/>
      </font>
      <fill>
        <patternFill patternType="solid">
          <fgColor indexed="64"/>
          <bgColor theme="4"/>
        </patternFill>
      </fill>
      <alignment horizontal="left" vertical="center" textRotation="0" wrapText="1" indent="0" justifyLastLine="0" shrinkToFit="0" readingOrder="0"/>
      <border diagonalUp="0" diagonalDown="0" outline="0">
        <left style="thin">
          <color theme="4"/>
        </left>
        <right style="thin">
          <color theme="3"/>
        </right>
        <top style="thin">
          <color theme="4"/>
        </top>
        <bottom style="thin">
          <color theme="4"/>
        </bottom>
      </border>
      <protection locked="0" hidden="0"/>
    </dxf>
    <dxf>
      <border>
        <top style="thin">
          <color theme="3"/>
        </top>
      </border>
    </dxf>
    <dxf>
      <border>
        <bottom style="thin">
          <color theme="4"/>
        </bottom>
      </border>
    </dxf>
    <dxf>
      <border diagonalUp="0" diagonalDown="0">
        <left style="thin">
          <color theme="1"/>
        </left>
        <right style="thin">
          <color theme="1"/>
        </right>
        <top style="thin">
          <color theme="1"/>
        </top>
        <bottom style="thin">
          <color theme="1"/>
        </bottom>
      </border>
    </dxf>
    <dxf>
      <font>
        <b/>
        <i val="0"/>
        <strike val="0"/>
        <condense val="0"/>
        <extend val="0"/>
        <outline val="0"/>
        <shadow val="0"/>
        <u val="none"/>
        <vertAlign val="baseline"/>
        <sz val="12"/>
        <color theme="8"/>
        <name val="Arial"/>
        <family val="2"/>
        <scheme val="none"/>
      </font>
      <fill>
        <patternFill patternType="none">
          <fgColor indexed="64"/>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2"/>
        <color theme="8"/>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3"/>
        </left>
        <right style="thin">
          <color theme="3"/>
        </right>
        <top/>
        <bottom/>
      </border>
      <protection locked="0" hidden="0"/>
    </dxf>
    <dxf>
      <font>
        <b/>
        <i val="0"/>
        <strike val="0"/>
        <condense val="0"/>
        <extend val="0"/>
        <outline val="0"/>
        <shadow val="0"/>
        <u val="none"/>
        <vertAlign val="baseline"/>
        <sz val="14"/>
        <color theme="8"/>
        <name val="Arial"/>
        <family val="2"/>
        <scheme val="none"/>
      </font>
      <alignment horizontal="general" vertical="center" textRotation="0" wrapText="1" indent="0" justifyLastLine="0" shrinkToFit="0" readingOrder="0"/>
      <border diagonalUp="0" diagonalDown="0">
        <left/>
        <right/>
        <top style="thin">
          <color theme="3"/>
        </top>
        <bottom style="thin">
          <color theme="3"/>
        </bottom>
        <vertical/>
      </border>
      <protection locked="0" hidden="0"/>
    </dxf>
    <dxf>
      <font>
        <b val="0"/>
        <i val="0"/>
        <strike val="0"/>
        <condense val="0"/>
        <extend val="0"/>
        <outline val="0"/>
        <shadow val="0"/>
        <u val="none"/>
        <vertAlign val="baseline"/>
        <sz val="16"/>
        <color rgb="FFFFFFFF"/>
        <name val="Open Sans Condensed Light"/>
        <scheme val="none"/>
      </font>
      <fill>
        <patternFill patternType="solid">
          <fgColor indexed="64"/>
          <bgColor theme="4"/>
        </patternFill>
      </fill>
      <alignment horizontal="left" vertical="center" textRotation="0" wrapText="1" indent="0" justifyLastLine="0" shrinkToFit="0" readingOrder="0"/>
      <border diagonalUp="0" diagonalDown="0" outline="0">
        <left style="thin">
          <color theme="4"/>
        </left>
        <right style="thin">
          <color theme="3"/>
        </right>
        <top style="thin">
          <color theme="4"/>
        </top>
        <bottom style="thin">
          <color theme="4"/>
        </bottom>
      </border>
      <protection locked="0" hidden="0"/>
    </dxf>
    <dxf>
      <border>
        <top style="thin">
          <color theme="3"/>
        </top>
      </border>
    </dxf>
    <dxf>
      <border>
        <bottom style="thin">
          <color theme="4"/>
        </bottom>
      </border>
    </dxf>
    <dxf>
      <border diagonalUp="0" diagonalDown="0">
        <left style="thin">
          <color theme="1"/>
        </left>
        <right style="thin">
          <color theme="1"/>
        </right>
        <top style="thin">
          <color theme="1"/>
        </top>
        <bottom style="thin">
          <color theme="1"/>
        </bottom>
      </border>
    </dxf>
    <dxf>
      <font>
        <b/>
        <i val="0"/>
        <strike val="0"/>
        <condense val="0"/>
        <extend val="0"/>
        <outline val="0"/>
        <shadow val="0"/>
        <u val="none"/>
        <vertAlign val="baseline"/>
        <sz val="14"/>
        <color theme="8"/>
        <name val="Arial"/>
        <family val="2"/>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4"/>
        <color theme="8"/>
        <name val="Arial"/>
        <family val="2"/>
        <scheme val="none"/>
      </font>
      <fill>
        <patternFill patternType="solid">
          <fgColor indexed="64"/>
          <bgColor theme="4"/>
        </patternFill>
      </fill>
      <alignment horizontal="center" vertical="center" textRotation="0" wrapText="1" indent="0" justifyLastLine="0" shrinkToFit="0" readingOrder="0"/>
      <border diagonalUp="0" diagonalDown="0" outline="0">
        <left style="thin">
          <color theme="3"/>
        </left>
        <right style="thin">
          <color theme="3"/>
        </right>
        <top/>
        <bottom/>
      </border>
      <protection locked="0" hidden="0"/>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dxf>
    <dxf>
      <font>
        <strike val="0"/>
        <outline val="0"/>
        <shadow val="0"/>
        <u val="none"/>
        <vertAlign val="baseline"/>
        <sz val="10"/>
        <name val="Arial"/>
        <family val="2"/>
        <scheme val="none"/>
      </font>
      <numFmt numFmtId="0" formatCode="General"/>
      <fill>
        <patternFill patternType="none">
          <fgColor indexed="64"/>
          <bgColor indexed="65"/>
        </patternFill>
      </fill>
      <border diagonalUp="0" diagonalDown="0" outline="0">
        <left style="medium">
          <color theme="3"/>
        </left>
        <right style="medium">
          <color theme="3"/>
        </right>
        <top style="thin">
          <color theme="3"/>
        </top>
        <bottom style="thin">
          <color theme="3"/>
        </bottom>
      </border>
    </dxf>
    <dxf>
      <font>
        <b val="0"/>
        <i val="0"/>
        <strike val="0"/>
        <condense val="0"/>
        <extend val="0"/>
        <outline val="0"/>
        <shadow val="0"/>
        <u val="none"/>
        <vertAlign val="baseline"/>
        <sz val="10"/>
        <color theme="1"/>
        <name val="Arial"/>
        <family val="2"/>
        <scheme val="none"/>
      </font>
      <numFmt numFmtId="169" formatCode="_([$$-409]* #,##0_);_([$$-409]* \(#,##0\);_([$$-409]* &quot;-&quot;??_);_(@_)"/>
      <fill>
        <patternFill patternType="solid">
          <fgColor indexed="64"/>
          <bgColor theme="0"/>
        </patternFill>
      </fill>
      <border diagonalUp="0" diagonalDown="0" outline="0">
        <left style="thin">
          <color theme="3"/>
        </left>
        <right/>
        <top style="thin">
          <color theme="3"/>
        </top>
        <bottom style="thin">
          <color theme="3"/>
        </bottom>
      </border>
    </dxf>
    <dxf>
      <font>
        <strike val="0"/>
        <outline val="0"/>
        <shadow val="0"/>
        <u val="none"/>
        <vertAlign val="baseline"/>
        <sz val="10"/>
        <name val="Arial"/>
        <family val="2"/>
        <scheme val="none"/>
      </font>
    </dxf>
    <dxf>
      <font>
        <strike val="0"/>
        <outline val="0"/>
        <shadow val="0"/>
        <u val="none"/>
        <vertAlign val="baseline"/>
        <sz val="10"/>
        <name val="Arial"/>
        <family val="2"/>
        <scheme val="none"/>
      </font>
      <alignment vertical="top" textRotation="0" indent="0" justifyLastLine="0" shrinkToFit="0" readingOrder="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vertical="top" textRotation="0" indent="0" justifyLastLine="0" shrinkToFit="0" readingOrder="0"/>
      <border diagonalUp="0" diagonalDown="0" outline="0">
        <left style="thin">
          <color theme="3"/>
        </left>
        <right style="thin">
          <color theme="3"/>
        </right>
        <top style="thin">
          <color theme="3"/>
        </top>
        <bottom style="thin">
          <color theme="3"/>
        </bottom>
      </border>
    </dxf>
    <dxf>
      <font>
        <strike val="0"/>
        <outline val="0"/>
        <shadow val="0"/>
        <u val="none"/>
        <vertAlign val="baseline"/>
        <sz val="10"/>
        <name val="Arial"/>
        <family val="2"/>
        <scheme val="none"/>
      </font>
      <numFmt numFmtId="0" formatCode="General"/>
      <alignment vertical="top" textRotation="0" indent="0" justifyLastLine="0" shrinkToFit="0" readingOrder="0"/>
    </dxf>
    <dxf>
      <font>
        <strike val="0"/>
        <outline val="0"/>
        <shadow val="0"/>
        <u val="none"/>
        <vertAlign val="baseline"/>
        <sz val="10"/>
        <name val="Arial"/>
        <family val="2"/>
        <scheme val="none"/>
      </font>
    </dxf>
    <dxf>
      <font>
        <b val="0"/>
        <i val="0"/>
        <strike val="0"/>
        <condense val="0"/>
        <extend val="0"/>
        <outline val="0"/>
        <shadow val="0"/>
        <u val="none"/>
        <vertAlign val="baseline"/>
        <sz val="10"/>
        <color theme="1"/>
        <name val="Arial"/>
        <family val="2"/>
        <scheme val="none"/>
      </font>
      <fill>
        <patternFill patternType="none">
          <fgColor indexed="64"/>
          <bgColor theme="0"/>
        </patternFill>
      </fill>
    </dxf>
    <dxf>
      <font>
        <b val="0"/>
        <i val="0"/>
        <strike val="0"/>
        <condense val="0"/>
        <extend val="0"/>
        <outline val="0"/>
        <shadow val="0"/>
        <u val="none"/>
        <vertAlign val="baseline"/>
        <sz val="10"/>
        <color theme="1"/>
        <name val="Arial"/>
        <family val="2"/>
        <scheme val="none"/>
      </font>
      <fill>
        <patternFill patternType="solid">
          <fgColor indexed="64"/>
          <bgColor theme="6"/>
        </patternFill>
      </fill>
      <alignment horizontal="center" vertical="center" textRotation="0" indent="0" justifyLastLine="0" shrinkToFit="0" readingOrder="0"/>
      <border diagonalUp="0" diagonalDown="0" outline="0">
        <left style="thin">
          <color theme="3"/>
        </left>
        <right style="thin">
          <color theme="3"/>
        </right>
        <top/>
        <bottom/>
      </border>
    </dxf>
    <dxf>
      <font>
        <color rgb="FF006600"/>
      </font>
      <fill>
        <gradientFill>
          <stop position="0">
            <color theme="0"/>
          </stop>
          <stop position="1">
            <color rgb="FFD6EDBD"/>
          </stop>
        </gradientFill>
      </fill>
    </dxf>
    <dxf>
      <font>
        <color rgb="FFE6741E"/>
      </font>
      <fill>
        <gradientFill>
          <stop position="0">
            <color theme="0"/>
          </stop>
          <stop position="1">
            <color rgb="FFFACAB0"/>
          </stop>
        </gradient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mruColors>
      <color rgb="FFF6FFC5"/>
      <color rgb="FFA1C515"/>
      <color rgb="FFE6741E"/>
      <color rgb="FFFACAB0"/>
      <color rgb="FFD6EDBD"/>
      <color rgb="FFBCE292"/>
      <color rgb="FFCCFCB2"/>
      <color rgb="FF006600"/>
      <color rgb="FFF0ED84"/>
      <color rgb="FF8FB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381000</xdr:colOff>
      <xdr:row>0</xdr:row>
      <xdr:rowOff>609600</xdr:rowOff>
    </xdr:to>
    <xdr:pic>
      <xdr:nvPicPr>
        <xdr:cNvPr id="2" name="Picture 1">
          <a:extLst>
            <a:ext uri="{FF2B5EF4-FFF2-40B4-BE49-F238E27FC236}">
              <a16:creationId xmlns:a16="http://schemas.microsoft.com/office/drawing/2014/main" id="{BEDD4074-4AEB-117A-1775-EB94BCDB26DE}"/>
            </a:ext>
          </a:extLst>
        </xdr:cNvPr>
        <xdr:cNvPicPr>
          <a:picLocks noChangeAspect="1"/>
        </xdr:cNvPicPr>
      </xdr:nvPicPr>
      <xdr:blipFill>
        <a:blip xmlns:r="http://schemas.openxmlformats.org/officeDocument/2006/relationships" r:embed="rId1"/>
        <a:stretch>
          <a:fillRect/>
        </a:stretch>
      </xdr:blipFill>
      <xdr:spPr>
        <a:xfrm>
          <a:off x="88900" y="88900"/>
          <a:ext cx="4216400" cy="52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333375</xdr:colOff>
      <xdr:row>0</xdr:row>
      <xdr:rowOff>174625</xdr:rowOff>
    </xdr:from>
    <xdr:to>
      <xdr:col>2</xdr:col>
      <xdr:colOff>2216150</xdr:colOff>
      <xdr:row>0</xdr:row>
      <xdr:rowOff>695325</xdr:rowOff>
    </xdr:to>
    <xdr:pic>
      <xdr:nvPicPr>
        <xdr:cNvPr id="3" name="Picture 2">
          <a:extLst>
            <a:ext uri="{FF2B5EF4-FFF2-40B4-BE49-F238E27FC236}">
              <a16:creationId xmlns:a16="http://schemas.microsoft.com/office/drawing/2014/main" id="{C8D151AD-820B-E64B-8EB0-F7D093B3F38E}"/>
            </a:ext>
          </a:extLst>
        </xdr:cNvPr>
        <xdr:cNvPicPr>
          <a:picLocks noChangeAspect="1"/>
        </xdr:cNvPicPr>
      </xdr:nvPicPr>
      <xdr:blipFill>
        <a:blip xmlns:r="http://schemas.openxmlformats.org/officeDocument/2006/relationships" r:embed="rId1"/>
        <a:stretch>
          <a:fillRect/>
        </a:stretch>
      </xdr:blipFill>
      <xdr:spPr>
        <a:xfrm>
          <a:off x="333375" y="174625"/>
          <a:ext cx="4216400" cy="520700"/>
        </a:xfrm>
        <a:prstGeom prst="rect">
          <a:avLst/>
        </a:prstGeom>
      </xdr:spPr>
    </xdr:pic>
    <xdr:clientData/>
  </xdr:twoCellAnchor>
  <xdr:twoCellAnchor editAs="oneCell">
    <xdr:from>
      <xdr:col>1</xdr:col>
      <xdr:colOff>75820</xdr:colOff>
      <xdr:row>6</xdr:row>
      <xdr:rowOff>85299</xdr:rowOff>
    </xdr:from>
    <xdr:to>
      <xdr:col>1</xdr:col>
      <xdr:colOff>367920</xdr:colOff>
      <xdr:row>6</xdr:row>
      <xdr:rowOff>377399</xdr:rowOff>
    </xdr:to>
    <xdr:pic>
      <xdr:nvPicPr>
        <xdr:cNvPr id="5" name="Picture 4">
          <a:extLst>
            <a:ext uri="{FF2B5EF4-FFF2-40B4-BE49-F238E27FC236}">
              <a16:creationId xmlns:a16="http://schemas.microsoft.com/office/drawing/2014/main" id="{320F2071-F1E7-4146-A8F2-8744D9859BD5}"/>
            </a:ext>
          </a:extLst>
        </xdr:cNvPr>
        <xdr:cNvPicPr>
          <a:picLocks noChangeAspect="1"/>
        </xdr:cNvPicPr>
      </xdr:nvPicPr>
      <xdr:blipFill>
        <a:blip xmlns:r="http://schemas.openxmlformats.org/officeDocument/2006/relationships" r:embed="rId2"/>
        <a:stretch>
          <a:fillRect/>
        </a:stretch>
      </xdr:blipFill>
      <xdr:spPr>
        <a:xfrm>
          <a:off x="909850" y="2767463"/>
          <a:ext cx="292100" cy="292100"/>
        </a:xfrm>
        <a:prstGeom prst="rect">
          <a:avLst/>
        </a:prstGeom>
      </xdr:spPr>
    </xdr:pic>
    <xdr:clientData/>
  </xdr:twoCellAnchor>
  <xdr:twoCellAnchor editAs="oneCell">
    <xdr:from>
      <xdr:col>2</xdr:col>
      <xdr:colOff>56865</xdr:colOff>
      <xdr:row>6</xdr:row>
      <xdr:rowOff>123209</xdr:rowOff>
    </xdr:from>
    <xdr:to>
      <xdr:col>2</xdr:col>
      <xdr:colOff>323565</xdr:colOff>
      <xdr:row>6</xdr:row>
      <xdr:rowOff>326409</xdr:rowOff>
    </xdr:to>
    <xdr:pic>
      <xdr:nvPicPr>
        <xdr:cNvPr id="6" name="Picture 5">
          <a:extLst>
            <a:ext uri="{FF2B5EF4-FFF2-40B4-BE49-F238E27FC236}">
              <a16:creationId xmlns:a16="http://schemas.microsoft.com/office/drawing/2014/main" id="{5A04302B-E5BA-484C-945D-081F7F6A98C0}"/>
            </a:ext>
          </a:extLst>
        </xdr:cNvPr>
        <xdr:cNvPicPr>
          <a:picLocks noChangeAspect="1"/>
        </xdr:cNvPicPr>
      </xdr:nvPicPr>
      <xdr:blipFill>
        <a:blip xmlns:r="http://schemas.openxmlformats.org/officeDocument/2006/relationships" r:embed="rId3"/>
        <a:stretch>
          <a:fillRect/>
        </a:stretch>
      </xdr:blipFill>
      <xdr:spPr>
        <a:xfrm>
          <a:off x="2388358" y="2805373"/>
          <a:ext cx="266700" cy="203200"/>
        </a:xfrm>
        <a:prstGeom prst="rect">
          <a:avLst/>
        </a:prstGeom>
      </xdr:spPr>
    </xdr:pic>
    <xdr:clientData/>
  </xdr:twoCellAnchor>
  <xdr:twoCellAnchor editAs="oneCell">
    <xdr:from>
      <xdr:col>3</xdr:col>
      <xdr:colOff>142165</xdr:colOff>
      <xdr:row>6</xdr:row>
      <xdr:rowOff>123209</xdr:rowOff>
    </xdr:from>
    <xdr:to>
      <xdr:col>3</xdr:col>
      <xdr:colOff>345365</xdr:colOff>
      <xdr:row>6</xdr:row>
      <xdr:rowOff>326409</xdr:rowOff>
    </xdr:to>
    <xdr:pic>
      <xdr:nvPicPr>
        <xdr:cNvPr id="7" name="Picture 6">
          <a:extLst>
            <a:ext uri="{FF2B5EF4-FFF2-40B4-BE49-F238E27FC236}">
              <a16:creationId xmlns:a16="http://schemas.microsoft.com/office/drawing/2014/main" id="{15FF66B7-6646-778B-BDA8-7BBC2DA14BD2}"/>
            </a:ext>
          </a:extLst>
        </xdr:cNvPr>
        <xdr:cNvPicPr>
          <a:picLocks noChangeAspect="1"/>
        </xdr:cNvPicPr>
      </xdr:nvPicPr>
      <xdr:blipFill>
        <a:blip xmlns:r="http://schemas.openxmlformats.org/officeDocument/2006/relationships" r:embed="rId4"/>
        <a:stretch>
          <a:fillRect/>
        </a:stretch>
      </xdr:blipFill>
      <xdr:spPr>
        <a:xfrm>
          <a:off x="7335672" y="2805373"/>
          <a:ext cx="203200" cy="203200"/>
        </a:xfrm>
        <a:prstGeom prst="rect">
          <a:avLst/>
        </a:prstGeom>
      </xdr:spPr>
    </xdr:pic>
    <xdr:clientData/>
  </xdr:twoCellAnchor>
  <xdr:oneCellAnchor>
    <xdr:from>
      <xdr:col>8</xdr:col>
      <xdr:colOff>75820</xdr:colOff>
      <xdr:row>6</xdr:row>
      <xdr:rowOff>85299</xdr:rowOff>
    </xdr:from>
    <xdr:ext cx="292100" cy="292100"/>
    <xdr:pic>
      <xdr:nvPicPr>
        <xdr:cNvPr id="8" name="Picture 7">
          <a:extLst>
            <a:ext uri="{FF2B5EF4-FFF2-40B4-BE49-F238E27FC236}">
              <a16:creationId xmlns:a16="http://schemas.microsoft.com/office/drawing/2014/main" id="{F51980F8-156B-D94F-BA89-CB2EB5023B2F}"/>
            </a:ext>
          </a:extLst>
        </xdr:cNvPr>
        <xdr:cNvPicPr>
          <a:picLocks noChangeAspect="1"/>
        </xdr:cNvPicPr>
      </xdr:nvPicPr>
      <xdr:blipFill>
        <a:blip xmlns:r="http://schemas.openxmlformats.org/officeDocument/2006/relationships" r:embed="rId2"/>
        <a:stretch>
          <a:fillRect/>
        </a:stretch>
      </xdr:blipFill>
      <xdr:spPr>
        <a:xfrm>
          <a:off x="914927" y="2784049"/>
          <a:ext cx="292100" cy="292100"/>
        </a:xfrm>
        <a:prstGeom prst="rect">
          <a:avLst/>
        </a:prstGeom>
      </xdr:spPr>
    </xdr:pic>
    <xdr:clientData/>
  </xdr:oneCellAnchor>
  <xdr:oneCellAnchor>
    <xdr:from>
      <xdr:col>9</xdr:col>
      <xdr:colOff>56865</xdr:colOff>
      <xdr:row>6</xdr:row>
      <xdr:rowOff>123209</xdr:rowOff>
    </xdr:from>
    <xdr:ext cx="266700" cy="203200"/>
    <xdr:pic>
      <xdr:nvPicPr>
        <xdr:cNvPr id="9" name="Picture 8">
          <a:extLst>
            <a:ext uri="{FF2B5EF4-FFF2-40B4-BE49-F238E27FC236}">
              <a16:creationId xmlns:a16="http://schemas.microsoft.com/office/drawing/2014/main" id="{05A9C65F-AF05-A649-AE36-3ED0D17397AD}"/>
            </a:ext>
          </a:extLst>
        </xdr:cNvPr>
        <xdr:cNvPicPr>
          <a:picLocks noChangeAspect="1"/>
        </xdr:cNvPicPr>
      </xdr:nvPicPr>
      <xdr:blipFill>
        <a:blip xmlns:r="http://schemas.openxmlformats.org/officeDocument/2006/relationships" r:embed="rId3"/>
        <a:stretch>
          <a:fillRect/>
        </a:stretch>
      </xdr:blipFill>
      <xdr:spPr>
        <a:xfrm>
          <a:off x="2392758" y="2821959"/>
          <a:ext cx="266700" cy="203200"/>
        </a:xfrm>
        <a:prstGeom prst="rect">
          <a:avLst/>
        </a:prstGeom>
      </xdr:spPr>
    </xdr:pic>
    <xdr:clientData/>
  </xdr:oneCellAnchor>
  <xdr:oneCellAnchor>
    <xdr:from>
      <xdr:col>10</xdr:col>
      <xdr:colOff>142165</xdr:colOff>
      <xdr:row>6</xdr:row>
      <xdr:rowOff>123209</xdr:rowOff>
    </xdr:from>
    <xdr:ext cx="203200" cy="203200"/>
    <xdr:pic>
      <xdr:nvPicPr>
        <xdr:cNvPr id="10" name="Picture 9">
          <a:extLst>
            <a:ext uri="{FF2B5EF4-FFF2-40B4-BE49-F238E27FC236}">
              <a16:creationId xmlns:a16="http://schemas.microsoft.com/office/drawing/2014/main" id="{4EF97085-B9BA-FA4E-A12B-35E834CC5A1E}"/>
            </a:ext>
          </a:extLst>
        </xdr:cNvPr>
        <xdr:cNvPicPr>
          <a:picLocks noChangeAspect="1"/>
        </xdr:cNvPicPr>
      </xdr:nvPicPr>
      <xdr:blipFill>
        <a:blip xmlns:r="http://schemas.openxmlformats.org/officeDocument/2006/relationships" r:embed="rId4"/>
        <a:stretch>
          <a:fillRect/>
        </a:stretch>
      </xdr:blipFill>
      <xdr:spPr>
        <a:xfrm>
          <a:off x="7331272" y="2821959"/>
          <a:ext cx="203200" cy="203200"/>
        </a:xfrm>
        <a:prstGeom prst="rect">
          <a:avLst/>
        </a:prstGeom>
      </xdr:spPr>
    </xdr:pic>
    <xdr:clientData/>
  </xdr:oneCellAnchor>
  <xdr:oneCellAnchor>
    <xdr:from>
      <xdr:col>14</xdr:col>
      <xdr:colOff>75820</xdr:colOff>
      <xdr:row>6</xdr:row>
      <xdr:rowOff>85299</xdr:rowOff>
    </xdr:from>
    <xdr:ext cx="292100" cy="292100"/>
    <xdr:pic>
      <xdr:nvPicPr>
        <xdr:cNvPr id="11" name="Picture 10">
          <a:extLst>
            <a:ext uri="{FF2B5EF4-FFF2-40B4-BE49-F238E27FC236}">
              <a16:creationId xmlns:a16="http://schemas.microsoft.com/office/drawing/2014/main" id="{1D44E512-84A0-4647-8688-572039BD50C9}"/>
            </a:ext>
          </a:extLst>
        </xdr:cNvPr>
        <xdr:cNvPicPr>
          <a:picLocks noChangeAspect="1"/>
        </xdr:cNvPicPr>
      </xdr:nvPicPr>
      <xdr:blipFill>
        <a:blip xmlns:r="http://schemas.openxmlformats.org/officeDocument/2006/relationships" r:embed="rId2"/>
        <a:stretch>
          <a:fillRect/>
        </a:stretch>
      </xdr:blipFill>
      <xdr:spPr>
        <a:xfrm>
          <a:off x="914020" y="2866599"/>
          <a:ext cx="292100" cy="292100"/>
        </a:xfrm>
        <a:prstGeom prst="rect">
          <a:avLst/>
        </a:prstGeom>
      </xdr:spPr>
    </xdr:pic>
    <xdr:clientData/>
  </xdr:oneCellAnchor>
  <xdr:oneCellAnchor>
    <xdr:from>
      <xdr:col>15</xdr:col>
      <xdr:colOff>56865</xdr:colOff>
      <xdr:row>6</xdr:row>
      <xdr:rowOff>123209</xdr:rowOff>
    </xdr:from>
    <xdr:ext cx="266700" cy="203200"/>
    <xdr:pic>
      <xdr:nvPicPr>
        <xdr:cNvPr id="12" name="Picture 11">
          <a:extLst>
            <a:ext uri="{FF2B5EF4-FFF2-40B4-BE49-F238E27FC236}">
              <a16:creationId xmlns:a16="http://schemas.microsoft.com/office/drawing/2014/main" id="{D648403D-6185-8D4B-B9D9-A77DECD19437}"/>
            </a:ext>
          </a:extLst>
        </xdr:cNvPr>
        <xdr:cNvPicPr>
          <a:picLocks noChangeAspect="1"/>
        </xdr:cNvPicPr>
      </xdr:nvPicPr>
      <xdr:blipFill>
        <a:blip xmlns:r="http://schemas.openxmlformats.org/officeDocument/2006/relationships" r:embed="rId3"/>
        <a:stretch>
          <a:fillRect/>
        </a:stretch>
      </xdr:blipFill>
      <xdr:spPr>
        <a:xfrm>
          <a:off x="2393665" y="2904509"/>
          <a:ext cx="266700" cy="203200"/>
        </a:xfrm>
        <a:prstGeom prst="rect">
          <a:avLst/>
        </a:prstGeom>
      </xdr:spPr>
    </xdr:pic>
    <xdr:clientData/>
  </xdr:oneCellAnchor>
  <xdr:oneCellAnchor>
    <xdr:from>
      <xdr:col>16</xdr:col>
      <xdr:colOff>142165</xdr:colOff>
      <xdr:row>6</xdr:row>
      <xdr:rowOff>123209</xdr:rowOff>
    </xdr:from>
    <xdr:ext cx="203200" cy="203200"/>
    <xdr:pic>
      <xdr:nvPicPr>
        <xdr:cNvPr id="13" name="Picture 12">
          <a:extLst>
            <a:ext uri="{FF2B5EF4-FFF2-40B4-BE49-F238E27FC236}">
              <a16:creationId xmlns:a16="http://schemas.microsoft.com/office/drawing/2014/main" id="{CB4D4F5F-F284-F848-A66E-02263AD95FFB}"/>
            </a:ext>
          </a:extLst>
        </xdr:cNvPr>
        <xdr:cNvPicPr>
          <a:picLocks noChangeAspect="1"/>
        </xdr:cNvPicPr>
      </xdr:nvPicPr>
      <xdr:blipFill>
        <a:blip xmlns:r="http://schemas.openxmlformats.org/officeDocument/2006/relationships" r:embed="rId4"/>
        <a:stretch>
          <a:fillRect/>
        </a:stretch>
      </xdr:blipFill>
      <xdr:spPr>
        <a:xfrm>
          <a:off x="7343065" y="2904509"/>
          <a:ext cx="203200" cy="2032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260958</xdr:rowOff>
    </xdr:from>
    <xdr:to>
      <xdr:col>2</xdr:col>
      <xdr:colOff>1281040</xdr:colOff>
      <xdr:row>0</xdr:row>
      <xdr:rowOff>730685</xdr:rowOff>
    </xdr:to>
    <xdr:pic>
      <xdr:nvPicPr>
        <xdr:cNvPr id="2" name="Picture 1">
          <a:extLst>
            <a:ext uri="{FF2B5EF4-FFF2-40B4-BE49-F238E27FC236}">
              <a16:creationId xmlns:a16="http://schemas.microsoft.com/office/drawing/2014/main" id="{F81A5481-F322-BC48-8D2C-3DB9461383DB}"/>
            </a:ext>
          </a:extLst>
        </xdr:cNvPr>
        <xdr:cNvPicPr>
          <a:picLocks noChangeAspect="1"/>
        </xdr:cNvPicPr>
      </xdr:nvPicPr>
      <xdr:blipFill>
        <a:blip xmlns:r="http://schemas.openxmlformats.org/officeDocument/2006/relationships" r:embed="rId1"/>
        <a:stretch>
          <a:fillRect/>
        </a:stretch>
      </xdr:blipFill>
      <xdr:spPr>
        <a:xfrm>
          <a:off x="0" y="260958"/>
          <a:ext cx="3803643" cy="4697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161637</xdr:rowOff>
    </xdr:from>
    <xdr:to>
      <xdr:col>2</xdr:col>
      <xdr:colOff>2614906</xdr:colOff>
      <xdr:row>0</xdr:row>
      <xdr:rowOff>692728</xdr:rowOff>
    </xdr:to>
    <xdr:pic>
      <xdr:nvPicPr>
        <xdr:cNvPr id="3" name="Picture 2">
          <a:extLst>
            <a:ext uri="{FF2B5EF4-FFF2-40B4-BE49-F238E27FC236}">
              <a16:creationId xmlns:a16="http://schemas.microsoft.com/office/drawing/2014/main" id="{C2497B59-FA71-B248-B2F6-02A618B2B199}"/>
            </a:ext>
          </a:extLst>
        </xdr:cNvPr>
        <xdr:cNvPicPr>
          <a:picLocks noChangeAspect="1"/>
        </xdr:cNvPicPr>
      </xdr:nvPicPr>
      <xdr:blipFill>
        <a:blip xmlns:r="http://schemas.openxmlformats.org/officeDocument/2006/relationships" r:embed="rId1"/>
        <a:stretch>
          <a:fillRect/>
        </a:stretch>
      </xdr:blipFill>
      <xdr:spPr>
        <a:xfrm>
          <a:off x="0" y="161637"/>
          <a:ext cx="4300542" cy="53109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B8:I14" totalsRowShown="0" headerRowDxfId="29" dataDxfId="28">
  <autoFilter ref="B8:I14"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sortState xmlns:xlrd2="http://schemas.microsoft.com/office/spreadsheetml/2017/richdata2" ref="B9:I14">
    <sortCondition ref="E8:E14"/>
  </sortState>
  <tableColumns count="8">
    <tableColumn id="1" xr3:uid="{00000000-0010-0000-0000-000001000000}" name="#" dataDxfId="27"/>
    <tableColumn id="5" xr3:uid="{00000000-0010-0000-0000-000005000000}" name="Outcomes" dataDxfId="26">
      <calculatedColumnFormula>IF(D5=Dropdowns!C18,Dropdowns!C20,IF(D5=Dropdowns!C23,Dropdowns!C25,Dropdowns!C29))</calculatedColumnFormula>
    </tableColumn>
    <tableColumn id="7" xr3:uid="{EFA8BCEB-2212-4735-A6AB-64B66E02687C}" name="Strength of Research Evidence" dataDxfId="25">
      <calculatedColumnFormula array="1">_xlfn.IFS($C$7="Menu_A",VLOOKUP($C9,Dropdowns!$C$21:$D$24,2),$C$7="Menu_B",VLOOKUP($C9,Dropdowns!$C$26:$D$28,2),$C$7="Menu_C",VLOOKUP($C9,Dropdowns!$C$30:$D$33,2))</calculatedColumnFormula>
    </tableColumn>
    <tableColumn id="2" xr3:uid="{00000000-0010-0000-0000-000002000000}" name="Impact Alignment" dataDxfId="24"/>
    <tableColumn id="3" xr3:uid="{00000000-0010-0000-0000-000003000000}" name="Commercial Fit" dataDxfId="23"/>
    <tableColumn id="6" xr3:uid="{F13F946A-DB9E-4D39-BD01-41B5A866D9C8}" name="Expected Positive Change for the ILF Target Group" dataDxfId="22"/>
    <tableColumn id="4" xr3:uid="{00000000-0010-0000-0000-000004000000}" name="Optional: Create your own category" dataDxfId="21"/>
    <tableColumn id="9" xr3:uid="{D156BC39-3E1C-45C7-93FA-005EA2253B4D}" name="Notes" dataDxfId="20" dataCellStyle="Comma"/>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1" displayName="Table1" ref="B4:B6" headerRowCount="0" totalsRowShown="0" headerRowDxfId="13" dataDxfId="12" headerRowBorderDxfId="10" tableBorderDxfId="11" totalsRowBorderDxfId="9">
  <tableColumns count="1">
    <tableColumn id="1" xr3:uid="{00000000-0010-0000-0100-000001000000}" name="Example Ltd. – SIINC Impact Report" headerRowDxfId="8" dataDxfId="7"/>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541BB5D-CF1B-475F-B10D-2C2D0514DF35}" name="Table14" displayName="Table14" ref="B8:B12" headerRowCount="0" totalsRowShown="0" headerRowDxfId="6" dataDxfId="5" headerRowBorderDxfId="3" tableBorderDxfId="4" totalsRowBorderDxfId="2">
  <tableColumns count="1">
    <tableColumn id="1" xr3:uid="{23812455-C6F1-4962-8C3E-057619012B5B}" name="Example Ltd. – SIINC Impact Report" headerRowDxfId="1" dataDxfId="0"/>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ILFF">
      <a:dk1>
        <a:srgbClr val="78787A"/>
      </a:dk1>
      <a:lt1>
        <a:srgbClr val="FFFFFF"/>
      </a:lt1>
      <a:dk2>
        <a:srgbClr val="F5AA41"/>
      </a:dk2>
      <a:lt2>
        <a:srgbClr val="EAEAEA"/>
      </a:lt2>
      <a:accent1>
        <a:srgbClr val="F5AA41"/>
      </a:accent1>
      <a:accent2>
        <a:srgbClr val="F49B24"/>
      </a:accent2>
      <a:accent3>
        <a:srgbClr val="0C78BE"/>
      </a:accent3>
      <a:accent4>
        <a:srgbClr val="78787A"/>
      </a:accent4>
      <a:accent5>
        <a:srgbClr val="565656"/>
      </a:accent5>
      <a:accent6>
        <a:srgbClr val="F1222D"/>
      </a:accent6>
      <a:hlink>
        <a:srgbClr val="0C78BE"/>
      </a:hlink>
      <a:folHlink>
        <a:srgbClr val="B8B8B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F6B12-36E6-41DC-880A-8EE412A7FEE0}">
  <dimension ref="A1:P14"/>
  <sheetViews>
    <sheetView showGridLines="0" zoomScale="59" zoomScaleNormal="100" workbookViewId="0">
      <selection activeCell="D5" sqref="D5:F5"/>
    </sheetView>
  </sheetViews>
  <sheetFormatPr defaultColWidth="8.625" defaultRowHeight="15.95"/>
  <cols>
    <col min="1" max="2" width="8.625" style="8"/>
    <col min="3" max="3" width="34.125" style="15" customWidth="1"/>
    <col min="4" max="4" width="26" style="15" customWidth="1"/>
    <col min="5" max="5" width="23" style="15" customWidth="1"/>
    <col min="6" max="6" width="76.5" style="15" customWidth="1"/>
    <col min="7" max="7" width="4.125" style="8" customWidth="1"/>
    <col min="8" max="8" width="3.125" style="8" customWidth="1"/>
    <col min="9" max="9" width="55.125" style="8" customWidth="1"/>
    <col min="10" max="10" width="37.125" style="8" customWidth="1"/>
    <col min="11" max="11" width="7.125" style="8" bestFit="1" customWidth="1"/>
    <col min="12" max="12" width="11.125" style="8" customWidth="1"/>
    <col min="13" max="16384" width="8.625" style="8"/>
  </cols>
  <sheetData>
    <row r="1" spans="1:16" s="1" customFormat="1" ht="58.35" customHeight="1">
      <c r="C1" s="11"/>
      <c r="D1" s="12"/>
      <c r="E1" s="12"/>
      <c r="F1" s="12"/>
      <c r="I1" s="2"/>
      <c r="J1" s="2"/>
      <c r="K1" s="2"/>
      <c r="L1" s="2"/>
      <c r="M1" s="2"/>
      <c r="N1" s="2"/>
      <c r="P1" s="3"/>
    </row>
    <row r="2" spans="1:16" s="4" customFormat="1" ht="34.5" customHeight="1">
      <c r="C2" s="13"/>
      <c r="D2" s="14"/>
      <c r="E2" s="14"/>
      <c r="F2" s="14"/>
    </row>
    <row r="3" spans="1:16" s="1" customFormat="1" ht="17.100000000000001" customHeight="1">
      <c r="C3" s="11"/>
      <c r="D3" s="12"/>
      <c r="E3" s="12"/>
      <c r="F3" s="12"/>
      <c r="I3" s="2"/>
      <c r="J3" s="2"/>
      <c r="K3" s="2"/>
      <c r="L3" s="2"/>
      <c r="M3" s="2"/>
      <c r="N3" s="2"/>
      <c r="P3" s="3"/>
    </row>
    <row r="4" spans="1:16" s="1" customFormat="1" ht="17.100000000000001" customHeight="1">
      <c r="C4" s="11"/>
      <c r="D4" s="12"/>
      <c r="E4" s="12"/>
      <c r="F4" s="12"/>
      <c r="I4" s="2"/>
      <c r="J4" s="2"/>
      <c r="K4" s="2"/>
      <c r="L4" s="2"/>
      <c r="M4" s="2"/>
      <c r="N4" s="2"/>
      <c r="P4" s="3"/>
    </row>
    <row r="5" spans="1:16" s="1" customFormat="1" ht="197.1" customHeight="1">
      <c r="A5" s="5"/>
      <c r="C5" s="6" t="s">
        <v>0</v>
      </c>
      <c r="D5" s="246" t="s">
        <v>1</v>
      </c>
      <c r="E5" s="246"/>
      <c r="F5" s="246"/>
      <c r="I5" s="2"/>
      <c r="J5" s="2"/>
      <c r="K5" s="2"/>
      <c r="L5" s="2"/>
      <c r="M5" s="2"/>
      <c r="N5" s="2"/>
      <c r="P5" s="3"/>
    </row>
    <row r="6" spans="1:16">
      <c r="A6" s="7"/>
      <c r="C6" s="19"/>
    </row>
    <row r="7" spans="1:16" s="1" customFormat="1" ht="110.1" customHeight="1">
      <c r="A7" s="9"/>
      <c r="C7" s="247" t="s">
        <v>2</v>
      </c>
      <c r="D7" s="245" t="s">
        <v>3</v>
      </c>
      <c r="E7" s="246"/>
      <c r="F7" s="246"/>
      <c r="I7" s="2"/>
      <c r="J7" s="2"/>
      <c r="K7" s="2"/>
      <c r="L7" s="2"/>
      <c r="M7" s="2"/>
      <c r="N7" s="2"/>
      <c r="P7" s="3"/>
    </row>
    <row r="8" spans="1:16" s="1" customFormat="1" ht="87" customHeight="1">
      <c r="A8" s="9"/>
      <c r="C8" s="247"/>
      <c r="D8" s="245" t="s">
        <v>4</v>
      </c>
      <c r="E8" s="246"/>
      <c r="F8" s="246"/>
      <c r="I8" s="2"/>
      <c r="J8" s="2"/>
      <c r="K8" s="2"/>
      <c r="L8" s="2"/>
      <c r="M8" s="2"/>
      <c r="N8" s="2"/>
      <c r="P8" s="3"/>
    </row>
    <row r="9" spans="1:16" s="1" customFormat="1" ht="74.45" customHeight="1">
      <c r="A9" s="9"/>
      <c r="C9" s="247"/>
      <c r="D9" s="246" t="s">
        <v>5</v>
      </c>
      <c r="E9" s="246"/>
      <c r="F9" s="246"/>
      <c r="I9" s="10"/>
      <c r="J9" s="2"/>
      <c r="K9" s="2"/>
      <c r="L9" s="2"/>
      <c r="M9" s="2"/>
      <c r="N9" s="2"/>
      <c r="P9" s="3"/>
    </row>
    <row r="10" spans="1:16" s="1" customFormat="1" ht="233.1" customHeight="1">
      <c r="C10" s="247"/>
      <c r="D10" s="246" t="s">
        <v>6</v>
      </c>
      <c r="E10" s="246"/>
      <c r="F10" s="246"/>
      <c r="I10" s="2"/>
      <c r="J10" s="2"/>
      <c r="K10" s="2"/>
      <c r="L10" s="2"/>
      <c r="M10" s="2"/>
      <c r="N10" s="2"/>
      <c r="P10" s="3"/>
    </row>
    <row r="11" spans="1:16" s="1" customFormat="1" ht="68.45" customHeight="1">
      <c r="C11" s="247"/>
      <c r="D11" s="246" t="s">
        <v>7</v>
      </c>
      <c r="E11" s="246"/>
      <c r="F11" s="246"/>
      <c r="I11" s="2"/>
      <c r="J11" s="2"/>
      <c r="K11" s="2"/>
      <c r="L11" s="2"/>
      <c r="M11" s="2"/>
      <c r="N11" s="2"/>
      <c r="P11" s="3"/>
    </row>
    <row r="12" spans="1:16" s="1" customFormat="1" ht="62.1" customHeight="1">
      <c r="C12" s="247"/>
      <c r="D12" s="246" t="s">
        <v>8</v>
      </c>
      <c r="E12" s="246"/>
      <c r="F12" s="246"/>
      <c r="I12" s="2"/>
      <c r="J12" s="2"/>
      <c r="K12" s="2"/>
      <c r="L12" s="2"/>
      <c r="M12" s="2"/>
      <c r="N12" s="2"/>
      <c r="P12" s="3"/>
    </row>
    <row r="13" spans="1:16" s="1" customFormat="1" ht="14.1" customHeight="1">
      <c r="C13" s="16"/>
      <c r="D13" s="17"/>
      <c r="E13" s="17"/>
      <c r="F13" s="17"/>
      <c r="I13" s="2"/>
      <c r="J13" s="2"/>
      <c r="K13" s="2"/>
      <c r="L13" s="2"/>
      <c r="M13" s="2"/>
      <c r="N13" s="2"/>
      <c r="P13" s="3"/>
    </row>
    <row r="14" spans="1:16" s="1" customFormat="1" ht="25.5" customHeight="1">
      <c r="C14" s="18"/>
      <c r="D14" s="17"/>
      <c r="E14" s="17"/>
      <c r="F14" s="17"/>
      <c r="I14" s="2"/>
      <c r="J14" s="2"/>
      <c r="K14" s="2"/>
      <c r="L14" s="2"/>
      <c r="M14" s="2"/>
      <c r="N14" s="2"/>
      <c r="P14" s="3"/>
    </row>
  </sheetData>
  <mergeCells count="8">
    <mergeCell ref="D8:F8"/>
    <mergeCell ref="D5:F5"/>
    <mergeCell ref="C7:C12"/>
    <mergeCell ref="D7:F7"/>
    <mergeCell ref="D9:F9"/>
    <mergeCell ref="D10:F10"/>
    <mergeCell ref="D11:F11"/>
    <mergeCell ref="D12:F12"/>
  </mergeCells>
  <dataValidations count="1">
    <dataValidation allowBlank="1" showErrorMessage="1" prompt="We recommend linking the data rather than copying and pasting it to make it easier to update the model if any numbers change in the future._x000a__x000a_Where figures are rounded, ensure that the rounding is consistent and noted in the Financial Summary tab." sqref="D9:F9" xr:uid="{AC54C4DD-F841-42DA-9E2A-88B1BEA4770E}"/>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DEAC5-7B62-49CD-82C4-DC1959D3E1A0}">
  <dimension ref="A1:AC18"/>
  <sheetViews>
    <sheetView topLeftCell="A3" zoomScale="39" zoomScaleNormal="34" workbookViewId="0">
      <selection activeCell="D8" sqref="D8"/>
    </sheetView>
  </sheetViews>
  <sheetFormatPr defaultColWidth="11" defaultRowHeight="15.95"/>
  <cols>
    <col min="1" max="1" width="11" style="21"/>
    <col min="2" max="2" width="19.625" style="21" customWidth="1"/>
    <col min="3" max="3" width="63.875" style="21" customWidth="1"/>
    <col min="4" max="4" width="95.875" style="21" customWidth="1"/>
    <col min="5" max="5" width="24.625" style="21" customWidth="1"/>
    <col min="6" max="6" width="2" style="21" customWidth="1"/>
    <col min="7" max="7" width="2.625" style="21" customWidth="1"/>
    <col min="8" max="8" width="11" style="21"/>
    <col min="9" max="9" width="18.375" style="21" customWidth="1"/>
    <col min="10" max="11" width="73.625" style="21" customWidth="1"/>
    <col min="12" max="12" width="29.5" style="21" customWidth="1"/>
    <col min="13" max="14" width="8.625" style="21" customWidth="1"/>
    <col min="15" max="15" width="27" style="21" customWidth="1"/>
    <col min="16" max="16" width="37.625" style="21" customWidth="1"/>
    <col min="17" max="17" width="79.625" style="21" customWidth="1"/>
    <col min="18" max="18" width="36.5" style="21" customWidth="1"/>
    <col min="19" max="16384" width="11" style="51"/>
  </cols>
  <sheetData>
    <row r="1" spans="1:29" ht="63" customHeight="1">
      <c r="A1" s="20"/>
      <c r="B1" s="20"/>
      <c r="C1" s="20"/>
      <c r="D1" s="20"/>
      <c r="E1" s="20"/>
      <c r="F1" s="20"/>
      <c r="G1" s="20"/>
      <c r="S1" s="21"/>
      <c r="T1" s="21"/>
      <c r="U1" s="21"/>
      <c r="V1" s="21"/>
      <c r="W1" s="21"/>
      <c r="X1" s="21"/>
      <c r="Y1" s="21"/>
      <c r="Z1" s="21"/>
      <c r="AA1" s="21"/>
      <c r="AB1" s="21"/>
      <c r="AC1" s="21"/>
    </row>
    <row r="2" spans="1:29" s="50" customFormat="1" ht="39" customHeight="1">
      <c r="A2" s="45"/>
      <c r="B2" s="46" t="s">
        <v>9</v>
      </c>
      <c r="C2" s="45"/>
      <c r="D2" s="45"/>
      <c r="E2" s="45"/>
      <c r="F2" s="45"/>
      <c r="G2" s="45"/>
      <c r="H2" s="47"/>
      <c r="I2" s="47"/>
      <c r="J2" s="47"/>
      <c r="K2" s="47"/>
      <c r="L2" s="47"/>
      <c r="M2" s="47"/>
      <c r="N2" s="47"/>
      <c r="O2" s="47"/>
      <c r="P2" s="47"/>
      <c r="Q2" s="47"/>
      <c r="R2" s="47"/>
      <c r="S2" s="21"/>
      <c r="T2" s="21"/>
      <c r="U2" s="21"/>
      <c r="V2" s="21"/>
      <c r="W2" s="21"/>
      <c r="X2" s="21"/>
      <c r="Y2" s="21"/>
      <c r="Z2" s="21"/>
      <c r="AA2" s="21"/>
      <c r="AB2" s="21"/>
      <c r="AC2" s="21"/>
    </row>
    <row r="3" spans="1:29">
      <c r="A3" s="20"/>
      <c r="B3" s="20"/>
      <c r="C3" s="20"/>
      <c r="D3" s="20"/>
      <c r="E3" s="20"/>
      <c r="F3" s="20"/>
      <c r="G3" s="20"/>
      <c r="S3" s="21"/>
      <c r="T3" s="21"/>
      <c r="U3" s="21"/>
      <c r="V3" s="21"/>
      <c r="W3" s="21"/>
      <c r="X3" s="21"/>
      <c r="Y3" s="21"/>
      <c r="Z3" s="21"/>
      <c r="AA3" s="21"/>
      <c r="AB3" s="21"/>
      <c r="AC3" s="21"/>
    </row>
    <row r="4" spans="1:29" ht="23.1">
      <c r="A4" s="20"/>
      <c r="B4" s="28" t="s">
        <v>10</v>
      </c>
      <c r="C4" s="29"/>
      <c r="D4" s="29"/>
      <c r="E4" s="29"/>
      <c r="F4" s="29"/>
      <c r="G4" s="30"/>
      <c r="I4" s="28" t="s">
        <v>11</v>
      </c>
      <c r="J4" s="38"/>
      <c r="K4" s="38"/>
      <c r="L4" s="39"/>
      <c r="O4" s="28" t="s">
        <v>12</v>
      </c>
      <c r="P4" s="38"/>
      <c r="Q4" s="38"/>
      <c r="R4" s="39"/>
      <c r="S4" s="21"/>
      <c r="T4" s="21"/>
      <c r="U4" s="21"/>
      <c r="V4" s="21"/>
      <c r="W4" s="21"/>
      <c r="X4" s="21"/>
      <c r="Y4" s="21"/>
      <c r="Z4" s="21"/>
      <c r="AA4" s="21"/>
      <c r="AB4" s="21"/>
      <c r="AC4" s="21"/>
    </row>
    <row r="5" spans="1:29">
      <c r="A5" s="20"/>
      <c r="B5" s="31" t="s">
        <v>13</v>
      </c>
      <c r="C5" s="20"/>
      <c r="D5" s="20"/>
      <c r="E5" s="254" t="s">
        <v>14</v>
      </c>
      <c r="F5" s="20"/>
      <c r="G5" s="32"/>
      <c r="I5" s="31" t="s">
        <v>15</v>
      </c>
      <c r="L5" s="37"/>
      <c r="O5" s="31" t="s">
        <v>16</v>
      </c>
      <c r="R5" s="37"/>
      <c r="S5" s="21"/>
      <c r="T5" s="21"/>
      <c r="U5" s="21"/>
      <c r="V5" s="21"/>
      <c r="W5" s="21"/>
      <c r="X5" s="21"/>
      <c r="Y5" s="21"/>
      <c r="Z5" s="21"/>
      <c r="AA5" s="21"/>
      <c r="AB5" s="21"/>
      <c r="AC5" s="21"/>
    </row>
    <row r="6" spans="1:29" ht="62.1" customHeight="1" thickBot="1">
      <c r="A6" s="20"/>
      <c r="B6" s="33"/>
      <c r="C6" s="20"/>
      <c r="D6" s="34"/>
      <c r="E6" s="254"/>
      <c r="F6" s="34"/>
      <c r="G6" s="35"/>
      <c r="I6" s="40"/>
      <c r="L6" s="248" t="s">
        <v>14</v>
      </c>
      <c r="O6" s="40"/>
      <c r="R6" s="248" t="s">
        <v>17</v>
      </c>
      <c r="S6" s="21"/>
      <c r="T6" s="21"/>
      <c r="U6" s="21"/>
      <c r="V6" s="21"/>
      <c r="W6" s="21"/>
      <c r="X6" s="21"/>
      <c r="Y6" s="21"/>
      <c r="Z6" s="21"/>
      <c r="AA6" s="21"/>
      <c r="AB6" s="21"/>
      <c r="AC6" s="21"/>
    </row>
    <row r="7" spans="1:29" ht="36" customHeight="1" thickBot="1">
      <c r="B7" s="36" t="s">
        <v>18</v>
      </c>
      <c r="C7" s="27" t="s">
        <v>19</v>
      </c>
      <c r="D7" s="27" t="s">
        <v>20</v>
      </c>
      <c r="G7" s="37"/>
      <c r="I7" s="36" t="s">
        <v>18</v>
      </c>
      <c r="J7" s="27" t="s">
        <v>19</v>
      </c>
      <c r="K7" s="27" t="s">
        <v>20</v>
      </c>
      <c r="L7" s="248"/>
      <c r="M7" s="22"/>
      <c r="O7" s="36" t="s">
        <v>18</v>
      </c>
      <c r="P7" s="27" t="s">
        <v>19</v>
      </c>
      <c r="Q7" s="27" t="s">
        <v>20</v>
      </c>
      <c r="R7" s="248"/>
      <c r="S7" s="21"/>
      <c r="T7" s="21"/>
      <c r="U7" s="21"/>
      <c r="V7" s="21"/>
      <c r="W7" s="21"/>
      <c r="X7" s="21"/>
      <c r="Y7" s="21"/>
      <c r="Z7" s="21"/>
      <c r="AA7" s="21"/>
      <c r="AB7" s="21"/>
      <c r="AC7" s="21"/>
    </row>
    <row r="8" spans="1:29" ht="201" customHeight="1" thickTop="1">
      <c r="B8" s="251" t="s">
        <v>21</v>
      </c>
      <c r="C8" s="54" t="s">
        <v>22</v>
      </c>
      <c r="D8" s="55" t="s">
        <v>23</v>
      </c>
      <c r="G8" s="37"/>
      <c r="I8" s="251" t="s">
        <v>21</v>
      </c>
      <c r="J8" s="54" t="s">
        <v>24</v>
      </c>
      <c r="K8" s="65" t="s">
        <v>25</v>
      </c>
      <c r="L8" s="41"/>
      <c r="M8" s="22"/>
      <c r="O8" s="251" t="s">
        <v>21</v>
      </c>
      <c r="P8" s="54" t="s">
        <v>26</v>
      </c>
      <c r="Q8" s="65" t="s">
        <v>27</v>
      </c>
      <c r="R8" s="41"/>
      <c r="S8" s="21"/>
      <c r="T8" s="21"/>
      <c r="U8" s="21"/>
      <c r="V8" s="21"/>
      <c r="W8" s="21"/>
      <c r="X8" s="21"/>
      <c r="Y8" s="21"/>
      <c r="Z8" s="21"/>
      <c r="AA8" s="21"/>
      <c r="AB8" s="21"/>
      <c r="AC8" s="21"/>
    </row>
    <row r="9" spans="1:29" ht="126" customHeight="1">
      <c r="B9" s="249"/>
      <c r="C9" s="52" t="s">
        <v>28</v>
      </c>
      <c r="D9" s="53" t="s">
        <v>29</v>
      </c>
      <c r="G9" s="37"/>
      <c r="I9" s="249"/>
      <c r="J9" s="52" t="s">
        <v>30</v>
      </c>
      <c r="K9" s="66" t="s">
        <v>31</v>
      </c>
      <c r="L9" s="42"/>
      <c r="M9" s="23"/>
      <c r="O9" s="250"/>
      <c r="P9" s="56" t="s">
        <v>32</v>
      </c>
      <c r="Q9" s="67" t="s">
        <v>33</v>
      </c>
      <c r="R9" s="37"/>
      <c r="S9" s="21"/>
      <c r="T9" s="21"/>
      <c r="U9" s="21"/>
      <c r="V9" s="21"/>
      <c r="W9" s="21"/>
      <c r="X9" s="21"/>
      <c r="Y9" s="21"/>
      <c r="Z9" s="21"/>
      <c r="AA9" s="21"/>
      <c r="AB9" s="21"/>
      <c r="AC9" s="21"/>
    </row>
    <row r="10" spans="1:29" ht="84.95">
      <c r="B10" s="249"/>
      <c r="C10" s="52" t="s">
        <v>34</v>
      </c>
      <c r="D10" s="53" t="s">
        <v>35</v>
      </c>
      <c r="G10" s="37"/>
      <c r="I10" s="250"/>
      <c r="J10" s="56" t="s">
        <v>36</v>
      </c>
      <c r="K10" s="67" t="s">
        <v>37</v>
      </c>
      <c r="L10" s="42"/>
      <c r="M10" s="23"/>
      <c r="O10" s="249" t="s">
        <v>38</v>
      </c>
      <c r="P10" s="59" t="s">
        <v>39</v>
      </c>
      <c r="Q10" s="68" t="s">
        <v>40</v>
      </c>
      <c r="R10" s="37"/>
      <c r="S10" s="21"/>
      <c r="T10" s="21"/>
      <c r="U10" s="21"/>
      <c r="V10" s="21"/>
      <c r="W10" s="21"/>
      <c r="X10" s="21"/>
      <c r="Y10" s="21"/>
      <c r="Z10" s="21"/>
      <c r="AA10" s="21"/>
      <c r="AB10" s="21"/>
      <c r="AC10" s="21"/>
    </row>
    <row r="11" spans="1:29" ht="196.35" customHeight="1">
      <c r="B11" s="250"/>
      <c r="C11" s="62" t="s">
        <v>41</v>
      </c>
      <c r="D11" s="57" t="s">
        <v>33</v>
      </c>
      <c r="G11" s="37"/>
      <c r="I11" s="249" t="s">
        <v>38</v>
      </c>
      <c r="J11" s="59" t="s">
        <v>42</v>
      </c>
      <c r="K11" s="68" t="s">
        <v>43</v>
      </c>
      <c r="L11" s="42"/>
      <c r="M11" s="23"/>
      <c r="O11" s="250"/>
      <c r="P11" s="56" t="s">
        <v>44</v>
      </c>
      <c r="Q11" s="67" t="s">
        <v>45</v>
      </c>
      <c r="R11" s="37"/>
      <c r="S11" s="21"/>
      <c r="T11" s="21"/>
      <c r="U11" s="21"/>
      <c r="V11" s="21"/>
      <c r="W11" s="21"/>
      <c r="X11" s="21"/>
      <c r="Y11" s="21"/>
      <c r="Z11" s="21"/>
      <c r="AA11" s="21"/>
      <c r="AB11" s="21"/>
      <c r="AC11" s="21"/>
    </row>
    <row r="12" spans="1:29" ht="84.95">
      <c r="B12" s="249" t="s">
        <v>46</v>
      </c>
      <c r="C12" s="52" t="s">
        <v>47</v>
      </c>
      <c r="D12" s="53" t="s">
        <v>48</v>
      </c>
      <c r="G12" s="37"/>
      <c r="I12" s="249"/>
      <c r="J12" s="52" t="s">
        <v>49</v>
      </c>
      <c r="K12" s="66" t="s">
        <v>50</v>
      </c>
      <c r="L12" s="42"/>
      <c r="M12" s="23"/>
      <c r="O12" s="252" t="s">
        <v>51</v>
      </c>
      <c r="P12" s="59" t="s">
        <v>52</v>
      </c>
      <c r="Q12" s="68" t="s">
        <v>53</v>
      </c>
      <c r="R12" s="37"/>
      <c r="S12" s="21"/>
      <c r="T12" s="21"/>
      <c r="U12" s="21"/>
      <c r="V12" s="21"/>
      <c r="W12" s="21"/>
      <c r="X12" s="21"/>
      <c r="Y12" s="21"/>
      <c r="Z12" s="21"/>
      <c r="AA12" s="21"/>
      <c r="AB12" s="21"/>
      <c r="AC12" s="21"/>
    </row>
    <row r="13" spans="1:29" ht="89.45" customHeight="1">
      <c r="B13" s="249"/>
      <c r="C13" s="52" t="s">
        <v>54</v>
      </c>
      <c r="D13" s="53" t="s">
        <v>55</v>
      </c>
      <c r="G13" s="37"/>
      <c r="I13" s="249"/>
      <c r="J13" s="52" t="s">
        <v>56</v>
      </c>
      <c r="K13" s="66" t="s">
        <v>57</v>
      </c>
      <c r="L13" s="42"/>
      <c r="M13" s="23"/>
      <c r="O13" s="253"/>
      <c r="P13" s="56" t="s">
        <v>58</v>
      </c>
      <c r="Q13" s="67" t="s">
        <v>59</v>
      </c>
      <c r="R13" s="37"/>
      <c r="S13" s="21"/>
      <c r="T13" s="21"/>
      <c r="U13" s="21"/>
      <c r="V13" s="21"/>
      <c r="W13" s="21"/>
      <c r="X13" s="21"/>
      <c r="Y13" s="21"/>
      <c r="Z13" s="21"/>
      <c r="AA13" s="21"/>
      <c r="AB13" s="21"/>
      <c r="AC13" s="21"/>
    </row>
    <row r="14" spans="1:29" ht="108.95" customHeight="1">
      <c r="B14" s="249"/>
      <c r="C14" s="52" t="s">
        <v>60</v>
      </c>
      <c r="D14" s="53" t="s">
        <v>61</v>
      </c>
      <c r="G14" s="37"/>
      <c r="I14" s="249"/>
      <c r="J14" s="52" t="s">
        <v>62</v>
      </c>
      <c r="K14" s="66" t="s">
        <v>63</v>
      </c>
      <c r="L14" s="42"/>
      <c r="M14" s="23"/>
      <c r="O14" s="252" t="s">
        <v>64</v>
      </c>
      <c r="P14" s="59" t="s">
        <v>65</v>
      </c>
      <c r="Q14" s="68" t="s">
        <v>66</v>
      </c>
      <c r="R14" s="37"/>
      <c r="S14" s="21"/>
      <c r="T14" s="21"/>
      <c r="U14" s="21"/>
      <c r="V14" s="21"/>
      <c r="W14" s="21"/>
      <c r="X14" s="21"/>
      <c r="Y14" s="21"/>
      <c r="Z14" s="21"/>
      <c r="AA14" s="21"/>
      <c r="AB14" s="21"/>
      <c r="AC14" s="21"/>
    </row>
    <row r="15" spans="1:29" ht="75" customHeight="1">
      <c r="B15" s="250"/>
      <c r="C15" s="56" t="s">
        <v>67</v>
      </c>
      <c r="D15" s="57" t="s">
        <v>68</v>
      </c>
      <c r="G15" s="37"/>
      <c r="I15" s="250"/>
      <c r="J15" s="56" t="s">
        <v>69</v>
      </c>
      <c r="K15" s="67" t="s">
        <v>70</v>
      </c>
      <c r="L15" s="42"/>
      <c r="M15" s="23"/>
      <c r="O15" s="253"/>
      <c r="P15" s="56" t="s">
        <v>71</v>
      </c>
      <c r="Q15" s="67" t="s">
        <v>72</v>
      </c>
      <c r="R15" s="44"/>
      <c r="S15" s="21"/>
      <c r="T15" s="21"/>
      <c r="U15" s="21"/>
      <c r="V15" s="21"/>
      <c r="W15" s="21"/>
      <c r="X15" s="21"/>
      <c r="Y15" s="21"/>
      <c r="Z15" s="21"/>
      <c r="AA15" s="21"/>
      <c r="AB15" s="21"/>
      <c r="AC15" s="21"/>
    </row>
    <row r="16" spans="1:29" ht="105.6" customHeight="1" thickBot="1">
      <c r="B16" s="58" t="s">
        <v>64</v>
      </c>
      <c r="C16" s="56" t="s">
        <v>73</v>
      </c>
      <c r="D16" s="57" t="s">
        <v>74</v>
      </c>
      <c r="G16" s="37"/>
      <c r="I16" s="252" t="s">
        <v>75</v>
      </c>
      <c r="J16" s="59" t="s">
        <v>76</v>
      </c>
      <c r="K16" s="68" t="s">
        <v>77</v>
      </c>
      <c r="L16" s="42"/>
      <c r="M16" s="23"/>
      <c r="O16" s="24"/>
      <c r="P16" s="24"/>
      <c r="Q16" s="24"/>
      <c r="R16" s="48"/>
      <c r="S16" s="21"/>
      <c r="T16" s="21"/>
      <c r="U16" s="21"/>
      <c r="V16" s="21"/>
      <c r="W16" s="21"/>
      <c r="X16" s="21"/>
      <c r="Y16" s="21"/>
      <c r="Z16" s="21"/>
      <c r="AA16" s="21"/>
      <c r="AB16" s="21"/>
      <c r="AC16" s="21"/>
    </row>
    <row r="17" spans="2:29" ht="93.95" customHeight="1" thickBot="1">
      <c r="B17" s="255" t="s">
        <v>51</v>
      </c>
      <c r="C17" s="60" t="s">
        <v>78</v>
      </c>
      <c r="D17" s="61" t="s">
        <v>79</v>
      </c>
      <c r="G17" s="37"/>
      <c r="I17" s="253"/>
      <c r="J17" s="56" t="s">
        <v>80</v>
      </c>
      <c r="K17" s="67" t="s">
        <v>81</v>
      </c>
      <c r="L17" s="43"/>
      <c r="M17" s="23"/>
      <c r="O17" s="25"/>
      <c r="P17" s="25"/>
      <c r="Q17" s="25"/>
      <c r="R17" s="49"/>
      <c r="S17" s="21"/>
      <c r="T17" s="21"/>
      <c r="U17" s="21"/>
      <c r="V17" s="21"/>
      <c r="W17" s="21"/>
      <c r="X17" s="21"/>
      <c r="Y17" s="21"/>
      <c r="Z17" s="21"/>
      <c r="AA17" s="21"/>
      <c r="AB17" s="21"/>
      <c r="AC17" s="21"/>
    </row>
    <row r="18" spans="2:29" ht="115.35" customHeight="1" thickBot="1">
      <c r="B18" s="253"/>
      <c r="C18" s="63" t="s">
        <v>82</v>
      </c>
      <c r="D18" s="64" t="s">
        <v>83</v>
      </c>
      <c r="E18" s="256"/>
      <c r="F18" s="257"/>
      <c r="G18" s="258"/>
      <c r="O18" s="24"/>
      <c r="P18" s="26"/>
      <c r="Q18" s="26"/>
      <c r="S18" s="21"/>
      <c r="T18" s="21"/>
      <c r="U18" s="21"/>
      <c r="V18" s="21"/>
      <c r="W18" s="21"/>
      <c r="X18" s="21"/>
      <c r="Y18" s="21"/>
      <c r="Z18" s="21"/>
      <c r="AA18" s="21"/>
      <c r="AB18" s="21"/>
      <c r="AC18" s="21"/>
    </row>
  </sheetData>
  <mergeCells count="14">
    <mergeCell ref="B17:B18"/>
    <mergeCell ref="E18:G18"/>
    <mergeCell ref="I8:I10"/>
    <mergeCell ref="I11:I15"/>
    <mergeCell ref="I16:I17"/>
    <mergeCell ref="R6:R7"/>
    <mergeCell ref="B12:B15"/>
    <mergeCell ref="O8:O9"/>
    <mergeCell ref="O10:O11"/>
    <mergeCell ref="O12:O13"/>
    <mergeCell ref="O14:O15"/>
    <mergeCell ref="L6:L7"/>
    <mergeCell ref="E5:E6"/>
    <mergeCell ref="B8:B11"/>
  </mergeCells>
  <pageMargins left="0.7" right="0.7" top="0.78740157499999996" bottom="0.78740157499999996"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271"/>
  <sheetViews>
    <sheetView showGridLines="0" topLeftCell="A11" zoomScale="80" zoomScaleNormal="80" workbookViewId="0">
      <selection activeCell="C18" sqref="C18"/>
    </sheetView>
  </sheetViews>
  <sheetFormatPr defaultColWidth="10.875" defaultRowHeight="12.95" zeroHeight="1" outlineLevelRow="1"/>
  <cols>
    <col min="1" max="1" width="11" style="69" customWidth="1"/>
    <col min="2" max="2" width="22.125" style="77" customWidth="1"/>
    <col min="3" max="3" width="41" style="79" customWidth="1"/>
    <col min="4" max="4" width="38.125" style="79" customWidth="1"/>
    <col min="5" max="5" width="33" style="79" customWidth="1"/>
    <col min="6" max="6" width="29.375" style="77" customWidth="1"/>
    <col min="7" max="7" width="28" style="77" customWidth="1"/>
    <col min="8" max="8" width="28.125" style="69" customWidth="1"/>
    <col min="9" max="9" width="26.5" style="69" customWidth="1"/>
    <col min="10" max="10" width="40.625" style="69" customWidth="1"/>
    <col min="11" max="11" width="10.875" style="69" customWidth="1"/>
    <col min="12" max="12" width="32.125" style="69" bestFit="1" customWidth="1"/>
    <col min="13" max="20" width="10.875" style="69" customWidth="1"/>
    <col min="21" max="16384" width="10.875" style="77"/>
  </cols>
  <sheetData>
    <row r="1" spans="1:56" s="69" customFormat="1" ht="68.25" customHeight="1">
      <c r="C1" s="70"/>
      <c r="D1" s="70"/>
      <c r="E1" s="70"/>
    </row>
    <row r="2" spans="1:56" s="71" customFormat="1" ht="30.6" customHeight="1">
      <c r="A2" s="167"/>
      <c r="B2" s="168" t="s">
        <v>9</v>
      </c>
      <c r="C2" s="167"/>
      <c r="D2" s="167"/>
      <c r="E2" s="167"/>
      <c r="F2" s="167"/>
      <c r="G2" s="167"/>
      <c r="H2" s="169"/>
      <c r="I2" s="169"/>
      <c r="J2" s="1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row>
    <row r="3" spans="1:56" s="69" customFormat="1">
      <c r="C3" s="70"/>
      <c r="D3" s="70"/>
      <c r="E3" s="70"/>
    </row>
    <row r="4" spans="1:56" s="69" customFormat="1">
      <c r="C4" s="72"/>
      <c r="D4" s="72"/>
      <c r="E4" s="70"/>
    </row>
    <row r="5" spans="1:56" ht="15.95">
      <c r="B5" s="149" t="s">
        <v>84</v>
      </c>
      <c r="C5" s="151"/>
      <c r="D5" s="151"/>
      <c r="E5" s="151"/>
      <c r="F5" s="152"/>
      <c r="G5" s="152"/>
      <c r="H5" s="152"/>
      <c r="I5" s="152"/>
      <c r="J5" s="185"/>
      <c r="L5" s="73"/>
      <c r="M5" s="51"/>
      <c r="N5" s="73"/>
      <c r="O5" s="73"/>
      <c r="P5" s="73"/>
      <c r="Q5" s="73"/>
      <c r="R5" s="73"/>
      <c r="S5" s="73"/>
      <c r="T5" s="73"/>
    </row>
    <row r="6" spans="1:56" ht="15.95">
      <c r="B6" s="154" t="s">
        <v>85</v>
      </c>
      <c r="C6" s="186"/>
      <c r="D6" s="186"/>
      <c r="E6" s="151"/>
      <c r="F6" s="152"/>
      <c r="G6" s="152"/>
      <c r="H6" s="152"/>
      <c r="I6" s="152"/>
      <c r="J6" s="185"/>
      <c r="L6" s="73"/>
      <c r="M6" s="51"/>
      <c r="N6" s="73"/>
      <c r="O6" s="73"/>
      <c r="P6" s="73"/>
      <c r="Q6" s="73"/>
      <c r="R6" s="73"/>
      <c r="S6" s="73"/>
      <c r="T6" s="73"/>
    </row>
    <row r="7" spans="1:56" ht="15.95">
      <c r="B7" s="187" t="s">
        <v>86</v>
      </c>
      <c r="C7" s="166" t="s">
        <v>87</v>
      </c>
      <c r="D7" s="151" t="str" cm="1">
        <f t="array" ref="D7">_xlfn.IFS($C$7=Dropdowns!$B$15,Dropdowns!$C$15,'Metric Selection Tool'!$C$7=Dropdowns!$B$16,Dropdowns!$C$16,'Metric Selection Tool'!$C$7=Dropdowns!$B$17,Dropdowns!$C$17)</f>
        <v>Ouput-Outcome Menu A: for digital lending fintechs serving women customers in Latin America (B2C)</v>
      </c>
      <c r="E7" s="151"/>
      <c r="F7" s="152"/>
      <c r="G7" s="152"/>
      <c r="H7" s="185"/>
      <c r="I7" s="185"/>
      <c r="J7" s="185"/>
      <c r="L7" s="73"/>
      <c r="M7" s="51"/>
      <c r="N7" s="73"/>
      <c r="O7" s="73"/>
      <c r="P7" s="73"/>
      <c r="Q7" s="73"/>
      <c r="R7" s="73"/>
      <c r="S7" s="73"/>
      <c r="T7" s="73"/>
    </row>
    <row r="8" spans="1:56" ht="27.95">
      <c r="B8" s="188" t="s">
        <v>88</v>
      </c>
      <c r="C8" s="189" t="s">
        <v>89</v>
      </c>
      <c r="D8" s="189" t="s">
        <v>90</v>
      </c>
      <c r="E8" s="190" t="s">
        <v>91</v>
      </c>
      <c r="F8" s="190" t="s">
        <v>92</v>
      </c>
      <c r="G8" s="190" t="s">
        <v>93</v>
      </c>
      <c r="H8" s="190" t="s">
        <v>94</v>
      </c>
      <c r="I8" s="190" t="s">
        <v>95</v>
      </c>
      <c r="J8" s="191" t="s">
        <v>96</v>
      </c>
      <c r="L8" s="73"/>
      <c r="M8" s="51"/>
      <c r="N8" s="73"/>
      <c r="O8" s="73"/>
      <c r="P8" s="73"/>
      <c r="Q8" s="73"/>
      <c r="R8" s="73"/>
      <c r="S8" s="73"/>
      <c r="T8" s="73"/>
    </row>
    <row r="9" spans="1:56" ht="105.95" customHeight="1">
      <c r="B9" s="192"/>
      <c r="C9" s="173"/>
      <c r="D9" s="193" t="s">
        <v>97</v>
      </c>
      <c r="E9" s="193" t="s">
        <v>98</v>
      </c>
      <c r="F9" s="193" t="s">
        <v>99</v>
      </c>
      <c r="G9" s="193" t="s">
        <v>100</v>
      </c>
      <c r="H9" s="194"/>
      <c r="I9" s="193"/>
      <c r="J9" s="266" t="s">
        <v>101</v>
      </c>
      <c r="L9" s="80"/>
      <c r="M9" s="51"/>
      <c r="N9" s="73"/>
      <c r="O9" s="73"/>
      <c r="P9" s="73"/>
      <c r="Q9" s="73"/>
      <c r="R9" s="73"/>
      <c r="S9" s="73"/>
      <c r="T9" s="73"/>
    </row>
    <row r="10" spans="1:56" ht="15.95">
      <c r="B10" s="146">
        <v>1</v>
      </c>
      <c r="C10" s="161" t="str">
        <f>IF(D7=Dropdowns!C20,Dropdowns!C21,IF(D7=Dropdowns!C25,Dropdowns!C26,IF(D7=Dropdowns!C29,Dropdowns!C30,"")))</f>
        <v>Improved Access to Finance</v>
      </c>
      <c r="D10" s="146" t="str" cm="1">
        <f t="array" ref="D10">IFERROR(_xlfn.IFS($C$7="Menu_A",VLOOKUP($C10,Dropdowns!$C$21:$D$24,2),$C$7="Menu_B",VLOOKUP($C10,Dropdowns!$C$26:$D$28,2),$C$7="Menu_C",VLOOKUP($C10,Dropdowns!$C$30:$D$33,2)),"")</f>
        <v>High</v>
      </c>
      <c r="E10" s="195" t="s">
        <v>102</v>
      </c>
      <c r="F10" s="195" t="s">
        <v>103</v>
      </c>
      <c r="G10" s="195" t="s">
        <v>102</v>
      </c>
      <c r="H10" s="195"/>
      <c r="I10" s="165"/>
      <c r="J10" s="266"/>
      <c r="L10" s="73"/>
      <c r="M10" s="51"/>
      <c r="N10" s="73"/>
      <c r="O10" s="73"/>
      <c r="P10" s="73"/>
      <c r="Q10" s="73"/>
      <c r="R10" s="73"/>
      <c r="S10" s="73"/>
      <c r="T10" s="73"/>
    </row>
    <row r="11" spans="1:56" ht="71.099999999999994" customHeight="1">
      <c r="B11" s="146">
        <v>2</v>
      </c>
      <c r="C11" s="161" t="str">
        <f>IF(D7=Dropdowns!C20,Dropdowns!C22,IF(D7=Dropdowns!C25,Dropdowns!C27,IF(D7=Dropdowns!C29,Dropdowns!C31,"")))</f>
        <v>Improved Financial Literacy (short-term outcome) /  Improved Financial Control (short/medium-term outcome)</v>
      </c>
      <c r="D11" s="146" t="str" cm="1">
        <f t="array" ref="D11">IFERROR(_xlfn.IFS($C$7="Menu_A",VLOOKUP($C11,Dropdowns!$C$21:$D$24,2),$C$7="Menu_B",VLOOKUP($C11,Dropdowns!$C$26:$D$28,2),$C$7="Menu_C",VLOOKUP($C11,Dropdowns!$C$30:$D$33,2)),"")</f>
        <v>High</v>
      </c>
      <c r="E11" s="195" t="s">
        <v>103</v>
      </c>
      <c r="F11" s="195" t="s">
        <v>102</v>
      </c>
      <c r="G11" s="195" t="s">
        <v>103</v>
      </c>
      <c r="H11" s="195"/>
      <c r="I11" s="165"/>
      <c r="J11" s="266"/>
      <c r="L11" s="73"/>
      <c r="M11" s="51"/>
      <c r="N11" s="73"/>
      <c r="O11" s="73"/>
      <c r="P11" s="73"/>
      <c r="Q11" s="73"/>
      <c r="R11" s="73"/>
      <c r="S11" s="73"/>
      <c r="T11" s="73"/>
    </row>
    <row r="12" spans="1:56" ht="14.1">
      <c r="B12" s="146">
        <v>3</v>
      </c>
      <c r="C12" s="161" t="str">
        <f>IF(D7=Dropdowns!C20,Dropdowns!C23,IF(D7=Dropdowns!C25,Dropdowns!C28,IF(D7=Dropdowns!C29,Dropdowns!C32,"")))</f>
        <v>Improved Disposable Income</v>
      </c>
      <c r="D12" s="146" t="str" cm="1">
        <f t="array" ref="D12">IFERROR(_xlfn.IFS($C$7="Menu_A",VLOOKUP($C12,Dropdowns!$C$21:$D$24,2),$C$7="Menu_B",VLOOKUP($C12,Dropdowns!$C$26:$D$28,2),$C$7="Menu_C",VLOOKUP($C12,Dropdowns!$C$30:$D$33,2)),"")</f>
        <v>High</v>
      </c>
      <c r="E12" s="146" t="s">
        <v>102</v>
      </c>
      <c r="F12" s="146" t="s">
        <v>104</v>
      </c>
      <c r="G12" s="146" t="s">
        <v>102</v>
      </c>
      <c r="H12" s="146"/>
      <c r="I12" s="196"/>
      <c r="J12" s="266"/>
      <c r="L12" s="73"/>
      <c r="M12" s="73"/>
      <c r="N12" s="73"/>
      <c r="O12" s="73"/>
      <c r="P12" s="73"/>
      <c r="Q12" s="73"/>
      <c r="R12" s="73"/>
      <c r="S12" s="73"/>
      <c r="T12" s="73"/>
    </row>
    <row r="13" spans="1:56" ht="14.1">
      <c r="B13" s="146">
        <v>4</v>
      </c>
      <c r="C13" s="161" t="str">
        <f>IF(D7=Dropdowns!C20,Dropdowns!C24,IF(D7=Dropdowns!C29,Dropdowns!C33,""))</f>
        <v>Improved Financial Resilience</v>
      </c>
      <c r="D13" s="146" t="str" cm="1">
        <f t="array" ref="D13">IFERROR(_xlfn.IFS($C$7="Menu_A",VLOOKUP($C13,Dropdowns!$C$21:$D$24,2),$C$7="Menu_B",VLOOKUP($C13,Dropdowns!$C$26:$D$28,2),$C$7="Menu_C",VLOOKUP($C13,Dropdowns!$C$30:$D$33,2)),"")</f>
        <v>Medium</v>
      </c>
      <c r="E13" s="195"/>
      <c r="F13" s="195"/>
      <c r="G13" s="195"/>
      <c r="H13" s="195"/>
      <c r="I13" s="165"/>
      <c r="J13" s="266"/>
      <c r="L13" s="73"/>
      <c r="M13" s="73"/>
      <c r="N13" s="73"/>
      <c r="O13" s="73"/>
      <c r="P13" s="73"/>
      <c r="Q13" s="73"/>
      <c r="R13" s="73"/>
      <c r="S13" s="73"/>
      <c r="T13" s="73"/>
    </row>
    <row r="14" spans="1:56" ht="15.95">
      <c r="B14" s="82"/>
      <c r="C14" s="83"/>
      <c r="D14" s="83"/>
      <c r="E14" s="84"/>
      <c r="F14" s="85"/>
      <c r="G14" s="85"/>
      <c r="H14" s="86"/>
      <c r="I14" s="86"/>
      <c r="J14" s="86"/>
      <c r="L14" s="73"/>
      <c r="M14" s="73"/>
      <c r="N14" s="73"/>
      <c r="O14" s="73"/>
      <c r="P14" s="73"/>
      <c r="Q14" s="73"/>
      <c r="R14" s="73"/>
      <c r="S14" s="73"/>
      <c r="T14" s="73"/>
    </row>
    <row r="15" spans="1:56" ht="15.95">
      <c r="B15" s="87"/>
      <c r="C15" s="88"/>
      <c r="D15" s="88"/>
      <c r="E15" s="89"/>
      <c r="F15" s="90"/>
      <c r="G15" s="90"/>
      <c r="H15" s="91"/>
      <c r="I15" s="91"/>
      <c r="J15" s="91"/>
      <c r="L15" s="73"/>
      <c r="M15" s="73"/>
      <c r="N15" s="73"/>
      <c r="O15" s="73"/>
      <c r="P15" s="73"/>
      <c r="Q15" s="73"/>
      <c r="R15" s="73"/>
      <c r="S15" s="73"/>
      <c r="T15" s="73"/>
    </row>
    <row r="16" spans="1:56" ht="15.95">
      <c r="B16" s="149" t="s">
        <v>105</v>
      </c>
      <c r="C16" s="150"/>
      <c r="D16" s="150"/>
      <c r="E16" s="151"/>
      <c r="F16" s="152"/>
      <c r="G16" s="153"/>
      <c r="H16" s="153"/>
      <c r="I16" s="51"/>
      <c r="J16" s="51"/>
      <c r="L16" s="73"/>
      <c r="M16" s="73"/>
      <c r="N16" s="73"/>
      <c r="O16" s="73"/>
      <c r="P16" s="73"/>
      <c r="Q16" s="73"/>
      <c r="R16" s="73"/>
      <c r="S16" s="73"/>
      <c r="T16" s="73"/>
    </row>
    <row r="17" spans="1:20" s="200" customFormat="1" ht="26.1" customHeight="1">
      <c r="A17" s="197"/>
      <c r="B17" s="270" t="s">
        <v>106</v>
      </c>
      <c r="C17" s="271"/>
      <c r="D17" s="271"/>
      <c r="E17" s="271"/>
      <c r="F17" s="271"/>
      <c r="G17" s="271"/>
      <c r="H17" s="272"/>
      <c r="I17" s="198"/>
      <c r="J17" s="198"/>
      <c r="K17" s="197"/>
      <c r="L17" s="199"/>
      <c r="M17" s="199"/>
      <c r="N17" s="199"/>
      <c r="O17" s="199"/>
      <c r="P17" s="199"/>
      <c r="Q17" s="199"/>
      <c r="R17" s="199"/>
      <c r="S17" s="199"/>
      <c r="T17" s="199"/>
    </row>
    <row r="18" spans="1:20" ht="27.95">
      <c r="B18" s="155" t="s">
        <v>107</v>
      </c>
      <c r="C18" s="156" t="s">
        <v>21</v>
      </c>
      <c r="D18" s="157" t="s">
        <v>108</v>
      </c>
      <c r="E18" s="158" t="str">
        <f>CONCATENATE($C$7," ",$C$18)</f>
        <v>Menu_A Improved Access to Finance</v>
      </c>
      <c r="F18" s="152"/>
      <c r="G18" s="153"/>
      <c r="H18" s="153"/>
      <c r="I18" s="51"/>
      <c r="J18" s="51"/>
      <c r="L18" s="73"/>
      <c r="M18" s="73"/>
      <c r="N18" s="73"/>
      <c r="O18" s="73"/>
      <c r="P18" s="73"/>
      <c r="Q18" s="73"/>
      <c r="R18" s="73"/>
      <c r="S18" s="73"/>
      <c r="T18" s="73"/>
    </row>
    <row r="19" spans="1:20">
      <c r="B19" s="159" t="s">
        <v>109</v>
      </c>
      <c r="C19" s="160" t="s">
        <v>110</v>
      </c>
      <c r="D19" s="267" t="s">
        <v>95</v>
      </c>
      <c r="E19" s="267"/>
      <c r="F19" s="267"/>
      <c r="G19" s="267"/>
      <c r="H19" s="267"/>
      <c r="I19" s="91"/>
      <c r="J19" s="91"/>
      <c r="L19" s="73"/>
      <c r="M19" s="73"/>
      <c r="N19" s="73"/>
      <c r="O19" s="73"/>
      <c r="P19" s="73"/>
      <c r="Q19" s="73"/>
      <c r="R19" s="73"/>
      <c r="S19" s="73"/>
      <c r="T19" s="73"/>
    </row>
    <row r="20" spans="1:20" ht="94.5" customHeight="1">
      <c r="B20" s="147">
        <v>1</v>
      </c>
      <c r="C20" s="161" t="str" cm="1">
        <f t="array" ref="C20:C23">_xlfn.LET(_xlpm.cat, $E$18, _xlpm.texts,_xlfn._xlws.FILTER(Dropdowns!$E$38:$E$66, Dropdowns!$D$38:$D$66=_xlpm.cat), IF(_xlfn.SEQUENCE(ROWS(_xlpm.texts))&lt;=ROWS(_xlpm.texts), INDEX(_xlpm.texts, _xlfn.SEQUENCE(ROWS(_xlpm.texts))), ""))</f>
        <v>Year-over-year growth rate in number of new first-time women borrowers</v>
      </c>
      <c r="D20" s="162"/>
      <c r="E20" s="163"/>
      <c r="F20" s="164"/>
      <c r="G20" s="164"/>
      <c r="H20" s="165"/>
      <c r="I20" s="91"/>
      <c r="J20" s="91"/>
      <c r="L20" s="73"/>
      <c r="M20" s="73"/>
      <c r="N20" s="73"/>
      <c r="O20" s="73"/>
      <c r="P20" s="73"/>
      <c r="Q20" s="73"/>
      <c r="R20" s="73"/>
      <c r="S20" s="73"/>
      <c r="T20" s="73"/>
    </row>
    <row r="21" spans="1:20" ht="107.45" customHeight="1">
      <c r="B21" s="147">
        <v>2</v>
      </c>
      <c r="C21" s="161" t="str">
        <v>% of loans given to women as a proportion of the total base of borrowers</v>
      </c>
      <c r="D21" s="162"/>
      <c r="E21" s="163"/>
      <c r="F21" s="164"/>
      <c r="G21" s="164"/>
      <c r="H21" s="165"/>
      <c r="I21" s="91"/>
      <c r="J21" s="91"/>
      <c r="L21" s="73"/>
      <c r="M21" s="73"/>
      <c r="N21" s="73"/>
      <c r="O21" s="73"/>
      <c r="P21" s="73"/>
      <c r="Q21" s="73"/>
      <c r="R21" s="73"/>
      <c r="S21" s="73"/>
      <c r="T21" s="73"/>
    </row>
    <row r="22" spans="1:20" ht="107.1" customHeight="1">
      <c r="B22" s="147">
        <v>3</v>
      </c>
      <c r="C22" s="161" t="str">
        <v>% of women customers receiving credit limit increases within 24 months (measured among customers maintaining 95%+ on-time repayment)</v>
      </c>
      <c r="D22" s="162"/>
      <c r="E22" s="163"/>
      <c r="F22" s="164"/>
      <c r="G22" s="164"/>
      <c r="H22" s="165"/>
      <c r="I22" s="91"/>
      <c r="J22" s="91"/>
      <c r="L22" s="73"/>
      <c r="M22" s="73"/>
      <c r="N22" s="73"/>
      <c r="O22" s="73"/>
      <c r="P22" s="73"/>
      <c r="Q22" s="73"/>
      <c r="R22" s="73"/>
      <c r="S22" s="73"/>
      <c r="T22" s="73"/>
    </row>
    <row r="23" spans="1:20" ht="66.95" customHeight="1">
      <c r="B23" s="147">
        <v>4</v>
      </c>
      <c r="C23" s="161" t="str">
        <v xml:space="preserve">Average speed of loan disbursement (minutes vs. days) for women using digital vs. traditional channels
</v>
      </c>
      <c r="D23" s="162"/>
      <c r="E23" s="163"/>
      <c r="F23" s="164"/>
      <c r="G23" s="164"/>
      <c r="H23" s="165"/>
      <c r="I23" s="91"/>
      <c r="J23" s="91"/>
      <c r="L23" s="77"/>
      <c r="M23" s="77"/>
      <c r="N23" s="77"/>
      <c r="O23" s="77"/>
      <c r="P23" s="77"/>
      <c r="Q23" s="77"/>
      <c r="R23" s="77"/>
      <c r="S23" s="77"/>
      <c r="T23" s="77"/>
    </row>
    <row r="24" spans="1:20">
      <c r="B24" s="147">
        <v>5</v>
      </c>
      <c r="C24" s="161"/>
      <c r="D24" s="162"/>
      <c r="E24" s="163"/>
      <c r="F24" s="164"/>
      <c r="G24" s="164"/>
      <c r="H24" s="165"/>
      <c r="I24" s="91"/>
      <c r="J24" s="91"/>
      <c r="L24" s="77"/>
      <c r="M24" s="77"/>
      <c r="N24" s="77"/>
      <c r="O24" s="77"/>
      <c r="P24" s="77"/>
      <c r="Q24" s="77"/>
      <c r="R24" s="77"/>
      <c r="S24" s="77"/>
      <c r="T24" s="77"/>
    </row>
    <row r="25" spans="1:20">
      <c r="B25" s="95"/>
      <c r="C25" s="96"/>
      <c r="D25" s="97"/>
      <c r="E25" s="89"/>
      <c r="F25" s="90"/>
      <c r="G25" s="90"/>
      <c r="H25" s="91"/>
      <c r="I25" s="91"/>
      <c r="J25" s="91"/>
      <c r="L25" s="77"/>
      <c r="M25" s="77"/>
      <c r="N25" s="77"/>
      <c r="O25" s="77"/>
      <c r="P25" s="77"/>
      <c r="Q25" s="77"/>
      <c r="R25" s="77"/>
      <c r="S25" s="77"/>
      <c r="T25" s="77"/>
    </row>
    <row r="26" spans="1:20">
      <c r="B26" s="95"/>
      <c r="C26" s="96"/>
      <c r="D26" s="97"/>
      <c r="E26" s="89"/>
      <c r="F26" s="90"/>
      <c r="G26" s="90"/>
      <c r="H26" s="91"/>
      <c r="I26" s="91"/>
      <c r="J26" s="91"/>
      <c r="L26" s="77"/>
      <c r="M26" s="77"/>
      <c r="N26" s="77"/>
      <c r="O26" s="77"/>
      <c r="P26" s="77"/>
      <c r="Q26" s="77"/>
      <c r="R26" s="77"/>
      <c r="S26" s="77"/>
      <c r="T26" s="77"/>
    </row>
    <row r="27" spans="1:20" ht="15.95">
      <c r="B27" s="74" t="s">
        <v>111</v>
      </c>
      <c r="C27" s="92"/>
      <c r="D27" s="92"/>
      <c r="E27" s="75"/>
      <c r="F27" s="76"/>
      <c r="G27" s="94"/>
      <c r="H27" s="51"/>
      <c r="I27" s="51"/>
      <c r="J27" s="51"/>
      <c r="L27" s="73"/>
      <c r="M27" s="73"/>
      <c r="N27" s="73"/>
      <c r="O27" s="73"/>
      <c r="P27" s="73"/>
      <c r="Q27" s="73"/>
      <c r="R27" s="73"/>
      <c r="S27" s="73"/>
      <c r="T27" s="73"/>
    </row>
    <row r="28" spans="1:20">
      <c r="A28" s="98"/>
      <c r="B28" s="99" t="s">
        <v>112</v>
      </c>
      <c r="C28" s="100"/>
      <c r="D28" s="100"/>
      <c r="E28" s="100"/>
      <c r="F28" s="99"/>
      <c r="G28" s="101"/>
      <c r="L28" s="77"/>
      <c r="M28" s="77"/>
      <c r="N28" s="77"/>
      <c r="O28" s="77"/>
      <c r="P28" s="77"/>
      <c r="Q28" s="77"/>
      <c r="R28" s="77"/>
      <c r="S28" s="77"/>
      <c r="T28" s="77"/>
    </row>
    <row r="29" spans="1:20" ht="15.95">
      <c r="A29" s="102"/>
      <c r="B29" s="78" t="s">
        <v>113</v>
      </c>
      <c r="C29" s="103"/>
      <c r="D29" s="92"/>
      <c r="E29" s="75"/>
      <c r="F29" s="76"/>
      <c r="G29" s="94"/>
      <c r="L29" s="77"/>
      <c r="M29" s="77"/>
      <c r="N29" s="77"/>
      <c r="O29" s="77"/>
      <c r="P29" s="77"/>
      <c r="Q29" s="77"/>
      <c r="R29" s="77"/>
      <c r="S29" s="77"/>
      <c r="T29" s="77"/>
    </row>
    <row r="30" spans="1:20" s="69" customFormat="1">
      <c r="B30" s="104" t="s">
        <v>114</v>
      </c>
      <c r="C30" s="105" t="str">
        <f>IF(C20&gt;="",C20,"")</f>
        <v>Year-over-year growth rate in number of new first-time women borrowers</v>
      </c>
      <c r="D30" s="106"/>
      <c r="E30" s="106"/>
      <c r="F30" s="107"/>
      <c r="G30" s="108"/>
      <c r="L30" s="109"/>
      <c r="M30" s="77"/>
      <c r="N30" s="77"/>
      <c r="O30" s="77"/>
      <c r="P30" s="77"/>
      <c r="Q30" s="77"/>
      <c r="R30" s="77"/>
      <c r="S30" s="77"/>
      <c r="T30" s="77"/>
    </row>
    <row r="31" spans="1:20" ht="15.95" outlineLevel="1">
      <c r="B31" s="110" t="s">
        <v>115</v>
      </c>
      <c r="C31" s="111" t="s">
        <v>116</v>
      </c>
      <c r="D31" s="111" t="s">
        <v>117</v>
      </c>
      <c r="E31" s="268" t="s">
        <v>95</v>
      </c>
      <c r="F31" s="269"/>
      <c r="G31" s="269"/>
      <c r="H31" s="51"/>
      <c r="I31" s="51"/>
      <c r="J31" s="51"/>
      <c r="L31" s="109"/>
      <c r="M31" s="77"/>
      <c r="N31" s="77"/>
      <c r="O31" s="77"/>
      <c r="P31" s="77"/>
      <c r="Q31" s="77"/>
      <c r="R31" s="77"/>
      <c r="S31" s="77"/>
      <c r="T31" s="77"/>
    </row>
    <row r="32" spans="1:20" ht="71.099999999999994" customHeight="1" outlineLevel="1">
      <c r="B32" s="145" t="s">
        <v>118</v>
      </c>
      <c r="C32" s="145" t="s">
        <v>119</v>
      </c>
      <c r="D32" s="146" t="s">
        <v>120</v>
      </c>
      <c r="E32" s="259" t="s">
        <v>121</v>
      </c>
      <c r="F32" s="259"/>
      <c r="G32" s="259"/>
      <c r="H32" s="51"/>
      <c r="I32" s="51"/>
      <c r="J32" s="51"/>
      <c r="L32" s="77"/>
      <c r="M32" s="77"/>
      <c r="N32" s="77"/>
      <c r="O32" s="77"/>
      <c r="P32" s="77"/>
      <c r="Q32" s="77"/>
      <c r="R32" s="77"/>
      <c r="S32" s="77"/>
      <c r="T32" s="77"/>
    </row>
    <row r="33" spans="1:20" ht="87.6" customHeight="1" outlineLevel="1">
      <c r="B33" s="145" t="str" cm="1">
        <f t="array" ref="B33">IFERROR(_xlfn.IFS(D32="Yes",Dropdowns!C71,'Metric Selection Tool'!D32="Not Sure",Dropdowns!C71,D32="No", " ")," ")</f>
        <v>Commercial Incentive Alignment</v>
      </c>
      <c r="C33" s="145" t="str">
        <f>IFERROR(IF(B33&lt;&gt;" ",Dropdowns!D71," "),"")</f>
        <v>Would financially incentivizing this metric encourage positive business behaviors that benefit customers, or could it create unintended negative consequences (e.g. pushing inappropriate loan sizes, cherry-picking customers)?</v>
      </c>
      <c r="D33" s="146" t="s">
        <v>120</v>
      </c>
      <c r="E33" s="259" t="s">
        <v>121</v>
      </c>
      <c r="F33" s="259"/>
      <c r="G33" s="259"/>
      <c r="L33" s="109"/>
      <c r="M33" s="77"/>
      <c r="N33" s="77"/>
      <c r="O33" s="77"/>
      <c r="P33" s="77"/>
      <c r="Q33" s="77"/>
      <c r="R33" s="77"/>
      <c r="S33" s="77"/>
      <c r="T33" s="77"/>
    </row>
    <row r="34" spans="1:20" ht="121.5" customHeight="1" outlineLevel="1">
      <c r="B34" s="145" t="str" cm="1">
        <f t="array" ref="B34">IFERROR(_xlfn.IFS(D33="Yes",Dropdowns!C72,'Metric Selection Tool'!D33="Not Sure",Dropdowns!C72,D33="No", " ")," ")</f>
        <v>Data Availability &amp; Quality</v>
      </c>
      <c r="C34" s="145" t="str">
        <f>IFERROR(IF(B34&lt;&gt;" ",Dropdowns!D72," "),"")</f>
        <v>Does the fintech currently collect this data, or could they easily start collecting it through existing customer touchpoints without major changes?</v>
      </c>
      <c r="D34" s="146" t="s">
        <v>120</v>
      </c>
      <c r="E34" s="259" t="s">
        <v>121</v>
      </c>
      <c r="F34" s="259"/>
      <c r="G34" s="259"/>
      <c r="H34" s="112"/>
      <c r="I34" s="112"/>
      <c r="J34" s="112"/>
      <c r="L34" s="109"/>
      <c r="M34" s="77"/>
      <c r="N34" s="77"/>
      <c r="O34" s="77"/>
      <c r="P34" s="77"/>
      <c r="Q34" s="77"/>
      <c r="R34" s="77"/>
      <c r="S34" s="77"/>
      <c r="T34" s="77"/>
    </row>
    <row r="35" spans="1:20" ht="78" customHeight="1" outlineLevel="1">
      <c r="B35" s="145" t="str" cm="1">
        <f t="array" ref="B35">IFERROR(_xlfn.IFS(D34="Yes",Dropdowns!C73,'Metric Selection Tool'!D34="Not Sure",Dropdowns!C73,D34="No", " ")," ")</f>
        <v>Data Collection Costs (vs.commercial value)</v>
      </c>
      <c r="C35" s="145" t="str">
        <f>IFERROR(IF(B35&lt;&gt;" ",Dropdowns!D73," "),"")</f>
        <v>Is the cost of collecting/tracking this metric justified by the business insights it provides, or would it require significant extra resources?</v>
      </c>
      <c r="D35" s="146" t="s">
        <v>120</v>
      </c>
      <c r="E35" s="259" t="s">
        <v>121</v>
      </c>
      <c r="F35" s="259"/>
      <c r="G35" s="259"/>
      <c r="L35" s="77"/>
      <c r="M35" s="77"/>
      <c r="N35" s="77"/>
      <c r="O35" s="77"/>
      <c r="P35" s="77"/>
      <c r="Q35" s="77"/>
      <c r="R35" s="77"/>
      <c r="S35" s="77"/>
      <c r="T35" s="77"/>
    </row>
    <row r="36" spans="1:20" ht="82.5" customHeight="1" outlineLevel="1">
      <c r="B36" s="145" t="str" cm="1">
        <f t="array" ref="B36">IFERROR(_xlfn.IFS(D35="Yes",Dropdowns!C74,'Metric Selection Tool'!D35="Not Sure",Dropdowns!C74,D35="No", " ")," ")</f>
        <v>Measurement Feasibility</v>
      </c>
      <c r="C36" s="145" t="str">
        <f>IFERROR(IF(B36&lt;&gt;" ",Dropdowns!D74," "),"")</f>
        <v>Can this metric be measured accurately and consistently using the fintech's current operational capacity and tech infrastructure?</v>
      </c>
      <c r="D36" s="146" t="s">
        <v>120</v>
      </c>
      <c r="E36" s="259" t="s">
        <v>121</v>
      </c>
      <c r="F36" s="259"/>
      <c r="G36" s="259"/>
      <c r="L36" s="77"/>
      <c r="M36" s="77"/>
      <c r="N36" s="77"/>
      <c r="O36" s="77"/>
      <c r="P36" s="77"/>
      <c r="Q36" s="77"/>
      <c r="R36" s="77"/>
      <c r="S36" s="77"/>
      <c r="T36" s="77"/>
    </row>
    <row r="37" spans="1:20" ht="32.450000000000003" customHeight="1" outlineLevel="1">
      <c r="B37" s="273" t="s">
        <v>122</v>
      </c>
      <c r="C37" s="273"/>
      <c r="D37" s="146" t="str" cm="1">
        <f t="array" ref="D37">_xlfn.IFS(D32="No", "Try next output",D33="No", "Try next output", D34="No", "Try next output",D35="No", "Consider IMM TA",D36="No","Consider IMM build-up phase",D36="Yes", "Good fit",D36="Not sure", "Further analysis is required" )</f>
        <v>Good fit</v>
      </c>
      <c r="E37" s="263"/>
      <c r="F37" s="264"/>
      <c r="G37" s="265"/>
      <c r="L37" s="77"/>
      <c r="M37" s="77"/>
      <c r="N37" s="77"/>
      <c r="O37" s="77"/>
      <c r="P37" s="77"/>
      <c r="Q37" s="77"/>
      <c r="R37" s="77"/>
      <c r="S37" s="77"/>
      <c r="T37" s="77"/>
    </row>
    <row r="38" spans="1:20" ht="15.95">
      <c r="A38" s="98" t="s">
        <v>123</v>
      </c>
      <c r="B38" s="114"/>
      <c r="C38" s="88"/>
      <c r="D38" s="88"/>
      <c r="E38" s="88"/>
      <c r="F38" s="51"/>
      <c r="G38" s="51"/>
      <c r="L38" s="77"/>
      <c r="M38" s="77"/>
      <c r="N38" s="77"/>
      <c r="O38" s="77"/>
      <c r="P38" s="77"/>
      <c r="Q38" s="77"/>
      <c r="R38" s="77"/>
      <c r="S38" s="77"/>
      <c r="T38" s="77"/>
    </row>
    <row r="39" spans="1:20">
      <c r="A39" s="98"/>
      <c r="B39" s="99" t="s">
        <v>124</v>
      </c>
      <c r="C39" s="100"/>
      <c r="D39" s="100"/>
      <c r="E39" s="100"/>
      <c r="F39" s="99"/>
      <c r="G39" s="101"/>
      <c r="L39" s="77"/>
      <c r="M39" s="77"/>
      <c r="N39" s="77"/>
      <c r="O39" s="77"/>
      <c r="P39" s="77"/>
      <c r="Q39" s="77"/>
      <c r="R39" s="77"/>
      <c r="S39" s="77"/>
      <c r="T39" s="77"/>
    </row>
    <row r="40" spans="1:20" ht="15.95">
      <c r="A40" s="102"/>
      <c r="B40" s="78" t="s">
        <v>113</v>
      </c>
      <c r="C40" s="103"/>
      <c r="D40" s="92"/>
      <c r="E40" s="75"/>
      <c r="F40" s="76"/>
      <c r="G40" s="94"/>
      <c r="L40" s="77"/>
      <c r="M40" s="77"/>
      <c r="N40" s="77"/>
      <c r="O40" s="77"/>
      <c r="P40" s="77"/>
      <c r="Q40" s="77"/>
      <c r="R40" s="77"/>
      <c r="S40" s="77"/>
      <c r="T40" s="77"/>
    </row>
    <row r="41" spans="1:20">
      <c r="B41" s="115" t="s">
        <v>125</v>
      </c>
      <c r="C41" s="103" t="str">
        <f>IF(C21&lt;&gt;"",C21,"")</f>
        <v>% of loans given to women as a proportion of the total base of borrowers</v>
      </c>
      <c r="D41" s="75"/>
      <c r="E41" s="75"/>
      <c r="F41" s="76"/>
      <c r="G41" s="116"/>
      <c r="L41" s="77"/>
      <c r="M41" s="77"/>
      <c r="N41" s="77"/>
      <c r="O41" s="77"/>
      <c r="P41" s="77"/>
      <c r="Q41" s="77"/>
      <c r="R41" s="77"/>
      <c r="S41" s="77"/>
      <c r="T41" s="77"/>
    </row>
    <row r="42" spans="1:20" outlineLevel="1">
      <c r="B42" s="110" t="s">
        <v>115</v>
      </c>
      <c r="C42" s="111" t="s">
        <v>116</v>
      </c>
      <c r="D42" s="111" t="s">
        <v>117</v>
      </c>
      <c r="E42" s="268" t="s">
        <v>95</v>
      </c>
      <c r="F42" s="269"/>
      <c r="G42" s="269"/>
      <c r="L42" s="77"/>
      <c r="M42" s="77"/>
      <c r="N42" s="77"/>
      <c r="O42" s="77"/>
      <c r="P42" s="77"/>
      <c r="Q42" s="77"/>
      <c r="R42" s="77"/>
      <c r="S42" s="77"/>
      <c r="T42" s="77"/>
    </row>
    <row r="43" spans="1:20" ht="87" customHeight="1" outlineLevel="1">
      <c r="B43" s="148" t="s">
        <v>118</v>
      </c>
      <c r="C43" s="148" t="s">
        <v>119</v>
      </c>
      <c r="D43" s="146" t="s">
        <v>120</v>
      </c>
      <c r="E43" s="259" t="s">
        <v>121</v>
      </c>
      <c r="F43" s="259"/>
      <c r="G43" s="259"/>
      <c r="L43" s="77"/>
      <c r="M43" s="77"/>
      <c r="N43" s="77"/>
      <c r="O43" s="77"/>
      <c r="P43" s="77"/>
      <c r="Q43" s="77"/>
      <c r="R43" s="77"/>
      <c r="S43" s="77"/>
      <c r="T43" s="77"/>
    </row>
    <row r="44" spans="1:20" ht="87" customHeight="1" outlineLevel="1">
      <c r="B44" s="148" t="str" cm="1">
        <f t="array" ref="B44">IFERROR(_xlfn.IFS(D43="Yes",Dropdowns!C71,'Metric Selection Tool'!D43="Not Sure",Dropdowns!C71,D43="No", " ")," ")</f>
        <v>Commercial Incentive Alignment</v>
      </c>
      <c r="C44" s="148" t="str">
        <f>IFERROR(IF(B44&lt;&gt;" ",Dropdowns!D71," "),"")</f>
        <v>Would financially incentivizing this metric encourage positive business behaviors that benefit customers, or could it create unintended negative consequences (e.g. pushing inappropriate loan sizes, cherry-picking customers)?</v>
      </c>
      <c r="D44" s="146" t="s">
        <v>120</v>
      </c>
      <c r="E44" s="259" t="s">
        <v>121</v>
      </c>
      <c r="F44" s="259"/>
      <c r="G44" s="259"/>
      <c r="L44" s="77"/>
      <c r="M44" s="77"/>
      <c r="N44" s="77"/>
      <c r="O44" s="77"/>
      <c r="P44" s="77"/>
      <c r="Q44" s="77"/>
      <c r="R44" s="77"/>
      <c r="S44" s="77"/>
      <c r="T44" s="77"/>
    </row>
    <row r="45" spans="1:20" ht="129" customHeight="1" outlineLevel="1">
      <c r="B45" s="148" t="str" cm="1">
        <f t="array" ref="B45">IFERROR(_xlfn.IFS(D44="Yes",Dropdowns!C72,'Metric Selection Tool'!D44="Not Sure",Dropdowns!C72,D44="No", " ")," ")</f>
        <v>Data Availability &amp; Quality</v>
      </c>
      <c r="C45" s="148" t="str">
        <f>IFERROR(IF(B45&lt;&gt;" ",Dropdowns!D72," "),"")</f>
        <v>Does the fintech currently collect this data, or could they easily start collecting it through existing customer touchpoints without major changes?</v>
      </c>
      <c r="D45" s="146" t="s">
        <v>120</v>
      </c>
      <c r="E45" s="259" t="s">
        <v>121</v>
      </c>
      <c r="F45" s="259"/>
      <c r="G45" s="259"/>
      <c r="L45" s="77"/>
      <c r="M45" s="77"/>
      <c r="N45" s="77"/>
      <c r="O45" s="77"/>
      <c r="P45" s="77"/>
      <c r="Q45" s="77"/>
      <c r="R45" s="77"/>
      <c r="S45" s="77"/>
      <c r="T45" s="77"/>
    </row>
    <row r="46" spans="1:20" ht="87" customHeight="1" outlineLevel="1">
      <c r="B46" s="148" t="str" cm="1">
        <f t="array" ref="B46">IFERROR(_xlfn.IFS(D45="Yes",Dropdowns!C73,'Metric Selection Tool'!D45="Not Sure",Dropdowns!C73,D45="No", " ")," ")</f>
        <v>Data Collection Costs (vs.commercial value)</v>
      </c>
      <c r="C46" s="148" t="str">
        <f>IFERROR(IF(B46&lt;&gt;" ",Dropdowns!D73," "),"")</f>
        <v>Is the cost of collecting/tracking this metric justified by the business insights it provides, or would it require significant extra resources?</v>
      </c>
      <c r="D46" s="146" t="s">
        <v>126</v>
      </c>
      <c r="E46" s="259" t="s">
        <v>121</v>
      </c>
      <c r="F46" s="259"/>
      <c r="G46" s="259"/>
      <c r="L46" s="77"/>
      <c r="M46" s="77"/>
      <c r="N46" s="77"/>
      <c r="O46" s="77"/>
      <c r="P46" s="77"/>
      <c r="Q46" s="77"/>
      <c r="R46" s="77"/>
      <c r="S46" s="77"/>
      <c r="T46" s="77"/>
    </row>
    <row r="47" spans="1:20" ht="87" customHeight="1" outlineLevel="1">
      <c r="B47" s="148" t="str" cm="1">
        <f t="array" ref="B47">IFERROR(_xlfn.IFS(D46="Yes",Dropdowns!C74,'Metric Selection Tool'!D46="Not Sure",Dropdowns!C74,D46="No", " ")," ")</f>
        <v>Measurement Feasibility</v>
      </c>
      <c r="C47" s="148" t="str">
        <f>IFERROR(IF(B47&lt;&gt;" ",Dropdowns!D74," "),"")</f>
        <v>Can this metric be measured accurately and consistently using the fintech's current operational capacity and tech infrastructure?</v>
      </c>
      <c r="D47" s="146" t="s">
        <v>120</v>
      </c>
      <c r="E47" s="259" t="s">
        <v>121</v>
      </c>
      <c r="F47" s="259"/>
      <c r="G47" s="259"/>
      <c r="L47" s="77"/>
      <c r="M47" s="77"/>
      <c r="N47" s="77"/>
      <c r="O47" s="77"/>
      <c r="P47" s="77"/>
      <c r="Q47" s="77"/>
      <c r="R47" s="77"/>
      <c r="S47" s="77"/>
      <c r="T47" s="77"/>
    </row>
    <row r="48" spans="1:20" ht="25.5" customHeight="1" outlineLevel="1">
      <c r="B48" s="273" t="s">
        <v>122</v>
      </c>
      <c r="C48" s="273"/>
      <c r="D48" s="146" t="str" cm="1">
        <f t="array" ref="D48">_xlfn.IFS(D43="No", "Try next output",D44="No", "Try next output", D45="No", "Try next output",D46="No", "Consider IMM TA",D47="No","Consider IMM build-up phase",D47="Yes", "Good fit",D47="Not sure", "Further analysis is required" )</f>
        <v>Good fit</v>
      </c>
      <c r="E48" s="279"/>
      <c r="F48" s="279"/>
      <c r="G48" s="279"/>
      <c r="L48" s="77"/>
      <c r="M48" s="77"/>
      <c r="N48" s="77"/>
      <c r="O48" s="77"/>
      <c r="P48" s="77"/>
      <c r="Q48" s="77"/>
      <c r="R48" s="77"/>
      <c r="S48" s="77"/>
      <c r="T48" s="77"/>
    </row>
    <row r="49" spans="1:20" ht="15.95">
      <c r="A49" s="98" t="s">
        <v>123</v>
      </c>
      <c r="B49" s="51"/>
      <c r="C49" s="88"/>
      <c r="D49" s="88"/>
      <c r="E49" s="88"/>
      <c r="F49" s="51"/>
      <c r="G49" s="51"/>
      <c r="L49" s="77"/>
      <c r="M49" s="77"/>
      <c r="N49" s="77"/>
      <c r="O49" s="77"/>
      <c r="P49" s="77"/>
      <c r="Q49" s="77"/>
      <c r="R49" s="77"/>
      <c r="S49" s="77"/>
      <c r="T49" s="77"/>
    </row>
    <row r="50" spans="1:20">
      <c r="A50" s="98"/>
      <c r="B50" s="99" t="s">
        <v>127</v>
      </c>
      <c r="C50" s="100"/>
      <c r="D50" s="100"/>
      <c r="E50" s="100"/>
      <c r="F50" s="99"/>
      <c r="G50" s="101"/>
      <c r="L50" s="77"/>
      <c r="M50" s="77"/>
      <c r="N50" s="77"/>
      <c r="O50" s="77"/>
      <c r="P50" s="77"/>
      <c r="Q50" s="77"/>
      <c r="R50" s="77"/>
      <c r="S50" s="77"/>
      <c r="T50" s="77"/>
    </row>
    <row r="51" spans="1:20" ht="15.95">
      <c r="A51" s="102"/>
      <c r="B51" s="78" t="s">
        <v>113</v>
      </c>
      <c r="C51" s="103"/>
      <c r="D51" s="92"/>
      <c r="E51" s="75"/>
      <c r="F51" s="76"/>
      <c r="G51" s="94"/>
      <c r="L51" s="77"/>
      <c r="M51" s="77"/>
      <c r="N51" s="77"/>
      <c r="O51" s="77"/>
      <c r="P51" s="77"/>
      <c r="Q51" s="77"/>
      <c r="R51" s="77"/>
      <c r="S51" s="77"/>
      <c r="T51" s="77"/>
    </row>
    <row r="52" spans="1:20">
      <c r="B52" s="115" t="s">
        <v>128</v>
      </c>
      <c r="C52" s="103" t="str">
        <f>IF(C22&lt;&gt;"",C22,"")</f>
        <v>% of women customers receiving credit limit increases within 24 months (measured among customers maintaining 95%+ on-time repayment)</v>
      </c>
      <c r="D52" s="75"/>
      <c r="E52" s="75"/>
      <c r="F52" s="76"/>
      <c r="G52" s="116"/>
      <c r="L52" s="77"/>
      <c r="M52" s="77"/>
      <c r="N52" s="77"/>
      <c r="O52" s="77"/>
      <c r="P52" s="77"/>
      <c r="Q52" s="77"/>
      <c r="R52" s="77"/>
      <c r="S52" s="77"/>
      <c r="T52" s="77"/>
    </row>
    <row r="53" spans="1:20" outlineLevel="1">
      <c r="B53" s="110" t="s">
        <v>115</v>
      </c>
      <c r="C53" s="111" t="s">
        <v>116</v>
      </c>
      <c r="D53" s="111" t="s">
        <v>117</v>
      </c>
      <c r="E53" s="268" t="s">
        <v>95</v>
      </c>
      <c r="F53" s="269"/>
      <c r="G53" s="269"/>
      <c r="L53" s="77"/>
      <c r="M53" s="77"/>
      <c r="N53" s="77"/>
      <c r="O53" s="77"/>
      <c r="P53" s="77"/>
      <c r="Q53" s="77"/>
      <c r="R53" s="77"/>
      <c r="S53" s="77"/>
      <c r="T53" s="77"/>
    </row>
    <row r="54" spans="1:20" ht="77.099999999999994" customHeight="1" outlineLevel="1">
      <c r="B54" s="148" t="s">
        <v>118</v>
      </c>
      <c r="C54" s="148" t="s">
        <v>119</v>
      </c>
      <c r="D54" s="146" t="s">
        <v>120</v>
      </c>
      <c r="E54" s="259" t="s">
        <v>121</v>
      </c>
      <c r="F54" s="259"/>
      <c r="G54" s="259"/>
      <c r="L54" s="77"/>
      <c r="M54" s="77"/>
      <c r="N54" s="77"/>
      <c r="O54" s="77"/>
      <c r="P54" s="77"/>
      <c r="Q54" s="77"/>
      <c r="R54" s="77"/>
      <c r="S54" s="77"/>
      <c r="T54" s="77"/>
    </row>
    <row r="55" spans="1:20" ht="87.6" customHeight="1" outlineLevel="1">
      <c r="B55" s="148" t="str" cm="1">
        <f t="array" ref="B55">IFERROR(_xlfn.IFS(D54="Yes",Dropdowns!C71,'Metric Selection Tool'!D54="Not Sure",Dropdowns!C71,D54="No", " ")," ")</f>
        <v>Commercial Incentive Alignment</v>
      </c>
      <c r="C55" s="148" t="str">
        <f>IFERROR(IF(B55&lt;&gt;" ",Dropdowns!D71," "),"")</f>
        <v>Would financially incentivizing this metric encourage positive business behaviors that benefit customers, or could it create unintended negative consequences (e.g. pushing inappropriate loan sizes, cherry-picking customers)?</v>
      </c>
      <c r="D55" s="146" t="s">
        <v>126</v>
      </c>
      <c r="E55" s="259" t="s">
        <v>121</v>
      </c>
      <c r="F55" s="259"/>
      <c r="G55" s="259"/>
      <c r="L55" s="77"/>
      <c r="M55" s="77"/>
      <c r="N55" s="77"/>
      <c r="O55" s="77"/>
      <c r="P55" s="77"/>
      <c r="Q55" s="77"/>
      <c r="R55" s="77"/>
      <c r="S55" s="77"/>
      <c r="T55" s="77"/>
    </row>
    <row r="56" spans="1:20" ht="118.5" customHeight="1" outlineLevel="1">
      <c r="B56" s="148" t="str" cm="1">
        <f t="array" ref="B56">IFERROR(_xlfn.IFS(D55="Yes",Dropdowns!C72,'Metric Selection Tool'!D55="Not Sure",Dropdowns!C72,D55="No", " ")," ")</f>
        <v>Data Availability &amp; Quality</v>
      </c>
      <c r="C56" s="148" t="str">
        <f>IFERROR(IF(B56&lt;&gt;" ",Dropdowns!D72," "),"")</f>
        <v>Does the fintech currently collect this data, or could they easily start collecting it through existing customer touchpoints without major changes?</v>
      </c>
      <c r="D56" s="146" t="s">
        <v>120</v>
      </c>
      <c r="E56" s="259" t="s">
        <v>121</v>
      </c>
      <c r="F56" s="259"/>
      <c r="G56" s="259"/>
      <c r="L56" s="77"/>
      <c r="M56" s="77"/>
      <c r="N56" s="77"/>
      <c r="O56" s="77"/>
      <c r="P56" s="77"/>
      <c r="Q56" s="77"/>
      <c r="R56" s="77"/>
      <c r="S56" s="77"/>
      <c r="T56" s="77"/>
    </row>
    <row r="57" spans="1:20" ht="77.099999999999994" customHeight="1" outlineLevel="1">
      <c r="B57" s="148" t="str" cm="1">
        <f t="array" ref="B57">IFERROR(_xlfn.IFS(D56="Yes",Dropdowns!C73,'Metric Selection Tool'!D56="Not Sure",Dropdowns!C73,D56="No", " ")," ")</f>
        <v>Data Collection Costs (vs.commercial value)</v>
      </c>
      <c r="C57" s="148" t="str">
        <f>IFERROR(IF(B57&lt;&gt;" ",Dropdowns!D73," "),"")</f>
        <v>Is the cost of collecting/tracking this metric justified by the business insights it provides, or would it require significant extra resources?</v>
      </c>
      <c r="D57" s="146" t="s">
        <v>126</v>
      </c>
      <c r="E57" s="259" t="s">
        <v>121</v>
      </c>
      <c r="F57" s="259"/>
      <c r="G57" s="259"/>
      <c r="L57" s="77"/>
      <c r="M57" s="77"/>
      <c r="N57" s="77"/>
      <c r="O57" s="77"/>
      <c r="P57" s="77"/>
      <c r="Q57" s="77"/>
      <c r="R57" s="77"/>
      <c r="S57" s="77"/>
      <c r="T57" s="77"/>
    </row>
    <row r="58" spans="1:20" ht="77.099999999999994" customHeight="1" outlineLevel="1">
      <c r="B58" s="148" t="str" cm="1">
        <f t="array" ref="B58">IFERROR(_xlfn.IFS(D57="Yes",Dropdowns!C74,'Metric Selection Tool'!D57="Not Sure",Dropdowns!C74,D57="No", " ")," ")</f>
        <v>Measurement Feasibility</v>
      </c>
      <c r="C58" s="148" t="str">
        <f>IFERROR(IF(B58&lt;&gt;" ",Dropdowns!D74," "),"")</f>
        <v>Can this metric be measured accurately and consistently using the fintech's current operational capacity and tech infrastructure?</v>
      </c>
      <c r="D58" s="146" t="s">
        <v>120</v>
      </c>
      <c r="E58" s="259" t="s">
        <v>121</v>
      </c>
      <c r="F58" s="259"/>
      <c r="G58" s="259"/>
      <c r="L58" s="77"/>
      <c r="M58" s="77"/>
      <c r="N58" s="77"/>
      <c r="O58" s="77"/>
      <c r="P58" s="77"/>
      <c r="Q58" s="77"/>
      <c r="R58" s="77"/>
      <c r="S58" s="77"/>
      <c r="T58" s="77"/>
    </row>
    <row r="59" spans="1:20" ht="21.95" customHeight="1" outlineLevel="1">
      <c r="B59" s="273" t="s">
        <v>122</v>
      </c>
      <c r="C59" s="273"/>
      <c r="D59" s="146" t="str" cm="1">
        <f t="array" ref="D59">_xlfn.IFS(D54="No", "Try next output",D55="No", "Try next output", D56="No", "Try next output",D57="No", "Consider IMM TA",D58="No","Consider IMM build-up phase",D58="Yes", "Good fit",D58="Not sure", "Further analysis is required" )</f>
        <v>Good fit</v>
      </c>
      <c r="E59" s="279"/>
      <c r="F59" s="279"/>
      <c r="G59" s="279"/>
      <c r="L59" s="77"/>
      <c r="M59" s="77"/>
      <c r="N59" s="77"/>
      <c r="O59" s="77"/>
      <c r="P59" s="77"/>
      <c r="Q59" s="77"/>
      <c r="R59" s="77"/>
      <c r="S59" s="77"/>
      <c r="T59" s="77"/>
    </row>
    <row r="60" spans="1:20" ht="15.95">
      <c r="A60" s="98" t="s">
        <v>123</v>
      </c>
      <c r="B60" s="114"/>
      <c r="C60" s="118"/>
      <c r="D60" s="88"/>
      <c r="E60" s="119"/>
      <c r="F60" s="120"/>
      <c r="G60" s="120"/>
      <c r="L60" s="77"/>
      <c r="M60" s="77"/>
      <c r="N60" s="77"/>
      <c r="O60" s="77"/>
      <c r="P60" s="77"/>
      <c r="Q60" s="77"/>
      <c r="R60" s="77"/>
      <c r="S60" s="77"/>
      <c r="T60" s="77"/>
    </row>
    <row r="61" spans="1:20">
      <c r="A61" s="98"/>
      <c r="B61" s="99" t="s">
        <v>129</v>
      </c>
      <c r="C61" s="100"/>
      <c r="D61" s="100"/>
      <c r="E61" s="100"/>
      <c r="F61" s="99"/>
      <c r="G61" s="101"/>
      <c r="L61" s="77"/>
      <c r="M61" s="77"/>
      <c r="N61" s="77"/>
      <c r="O61" s="77"/>
      <c r="P61" s="77"/>
      <c r="Q61" s="77"/>
      <c r="R61" s="77"/>
      <c r="S61" s="77"/>
      <c r="T61" s="77"/>
    </row>
    <row r="62" spans="1:20" ht="15.95">
      <c r="B62" s="78" t="s">
        <v>113</v>
      </c>
      <c r="C62" s="103"/>
      <c r="D62" s="92"/>
      <c r="E62" s="75"/>
      <c r="F62" s="76"/>
      <c r="G62" s="94"/>
      <c r="L62" s="77"/>
      <c r="M62" s="77"/>
      <c r="N62" s="77"/>
      <c r="O62" s="77"/>
      <c r="P62" s="77"/>
      <c r="Q62" s="77"/>
      <c r="R62" s="77"/>
      <c r="S62" s="77"/>
      <c r="T62" s="77"/>
    </row>
    <row r="63" spans="1:20">
      <c r="B63" s="115" t="s">
        <v>130</v>
      </c>
      <c r="C63" s="103" t="str">
        <f>IF(C23&lt;&gt;"",C23,"")</f>
        <v xml:space="preserve">Average speed of loan disbursement (minutes vs. days) for women using digital vs. traditional channels
</v>
      </c>
      <c r="D63" s="75"/>
      <c r="E63" s="75"/>
      <c r="F63" s="76"/>
      <c r="G63" s="116"/>
      <c r="L63" s="77"/>
      <c r="M63" s="77"/>
      <c r="N63" s="77"/>
      <c r="O63" s="77"/>
      <c r="P63" s="77"/>
      <c r="Q63" s="77"/>
      <c r="R63" s="77"/>
      <c r="S63" s="77"/>
      <c r="T63" s="77"/>
    </row>
    <row r="64" spans="1:20" hidden="1" outlineLevel="1">
      <c r="B64" s="110" t="s">
        <v>115</v>
      </c>
      <c r="C64" s="111" t="s">
        <v>131</v>
      </c>
      <c r="D64" s="111" t="s">
        <v>117</v>
      </c>
      <c r="E64" s="268" t="s">
        <v>95</v>
      </c>
      <c r="F64" s="269"/>
      <c r="G64" s="269"/>
      <c r="L64" s="77"/>
      <c r="M64" s="77"/>
      <c r="N64" s="77"/>
      <c r="O64" s="77"/>
      <c r="P64" s="77"/>
      <c r="Q64" s="77"/>
      <c r="R64" s="77"/>
      <c r="S64" s="77"/>
      <c r="T64" s="77"/>
    </row>
    <row r="65" spans="1:20" ht="42" hidden="1" outlineLevel="1">
      <c r="B65" s="121" t="s">
        <v>118</v>
      </c>
      <c r="C65" s="122" t="s">
        <v>119</v>
      </c>
      <c r="D65" s="123"/>
      <c r="E65" s="260" t="s">
        <v>121</v>
      </c>
      <c r="F65" s="261"/>
      <c r="G65" s="262"/>
      <c r="L65" s="77"/>
      <c r="M65" s="77"/>
      <c r="N65" s="77"/>
      <c r="O65" s="77"/>
      <c r="P65" s="77"/>
      <c r="Q65" s="77"/>
      <c r="R65" s="77"/>
      <c r="S65" s="77"/>
      <c r="T65" s="77"/>
    </row>
    <row r="66" spans="1:20" ht="14.1" hidden="1" outlineLevel="1">
      <c r="B66" s="124" t="str" cm="1">
        <f t="array" ref="B66">IFERROR(_xlfn.IFS(D65="Yes",Dropdowns!C71,'Metric Selection Tool'!D65="Not Sure",Dropdowns!C71,D65="No", " ")," ")</f>
        <v xml:space="preserve"> </v>
      </c>
      <c r="C66" s="125" t="str">
        <f>IFERROR(IF(B66&lt;&gt;" ",Dropdowns!D71," "),"")</f>
        <v xml:space="preserve"> </v>
      </c>
      <c r="D66" s="126"/>
      <c r="E66" s="260" t="s">
        <v>121</v>
      </c>
      <c r="F66" s="261"/>
      <c r="G66" s="262"/>
      <c r="L66" s="77"/>
      <c r="M66" s="77"/>
      <c r="N66" s="77"/>
      <c r="O66" s="77"/>
      <c r="P66" s="77"/>
      <c r="Q66" s="77"/>
      <c r="R66" s="77"/>
      <c r="S66" s="77"/>
      <c r="T66" s="77"/>
    </row>
    <row r="67" spans="1:20" ht="14.1" hidden="1" outlineLevel="1">
      <c r="B67" s="124" t="str" cm="1">
        <f t="array" ref="B67">IFERROR(_xlfn.IFS(D66="Yes",Dropdowns!C72,'Metric Selection Tool'!D66="Not Sure",Dropdowns!C72,D66="No", " ")," ")</f>
        <v xml:space="preserve"> </v>
      </c>
      <c r="C67" s="125" t="str">
        <f>IFERROR(IF(B67&lt;&gt;" ",Dropdowns!D72," "),"")</f>
        <v xml:space="preserve"> </v>
      </c>
      <c r="D67" s="126"/>
      <c r="E67" s="260" t="s">
        <v>121</v>
      </c>
      <c r="F67" s="261"/>
      <c r="G67" s="262"/>
      <c r="L67" s="77"/>
      <c r="M67" s="77"/>
      <c r="N67" s="77"/>
      <c r="O67" s="77"/>
      <c r="P67" s="77"/>
      <c r="Q67" s="77"/>
      <c r="R67" s="77"/>
      <c r="S67" s="77"/>
      <c r="T67" s="77"/>
    </row>
    <row r="68" spans="1:20" ht="63.6" hidden="1" customHeight="1" outlineLevel="1">
      <c r="B68" s="124" t="str" cm="1">
        <f t="array" ref="B68">IFERROR(_xlfn.IFS(D67="Yes",Dropdowns!C73,'Metric Selection Tool'!D67="Not Sure",Dropdowns!C73,D67="No", " ")," ")</f>
        <v xml:space="preserve"> </v>
      </c>
      <c r="C68" s="125" t="str">
        <f>IFERROR(IF(B68&lt;&gt;" ",Dropdowns!D73," "),"")</f>
        <v xml:space="preserve"> </v>
      </c>
      <c r="D68" s="126"/>
      <c r="E68" s="260" t="s">
        <v>121</v>
      </c>
      <c r="F68" s="261"/>
      <c r="G68" s="262"/>
      <c r="L68" s="77"/>
      <c r="M68" s="77"/>
      <c r="N68" s="77"/>
      <c r="O68" s="77"/>
      <c r="P68" s="77"/>
      <c r="Q68" s="77"/>
      <c r="R68" s="77"/>
      <c r="S68" s="77"/>
      <c r="T68" s="77"/>
    </row>
    <row r="69" spans="1:20" ht="62.1" hidden="1" customHeight="1" outlineLevel="1">
      <c r="B69" s="124" t="str" cm="1">
        <f t="array" ref="B69">IFERROR(_xlfn.IFS(D68="Yes",Dropdowns!C74,'Metric Selection Tool'!D68="Not Sure",Dropdowns!C74,D68="No", " ")," ")</f>
        <v xml:space="preserve"> </v>
      </c>
      <c r="C69" s="125" t="str">
        <f>IFERROR(IF(B69&lt;&gt;" ",Dropdowns!D74," "),"")</f>
        <v xml:space="preserve"> </v>
      </c>
      <c r="D69" s="126"/>
      <c r="E69" s="260" t="s">
        <v>121</v>
      </c>
      <c r="F69" s="261"/>
      <c r="G69" s="262"/>
      <c r="L69" s="77"/>
      <c r="M69" s="77"/>
      <c r="N69" s="77"/>
      <c r="O69" s="77"/>
      <c r="P69" s="77"/>
      <c r="Q69" s="77"/>
      <c r="R69" s="77"/>
      <c r="S69" s="77"/>
      <c r="T69" s="77"/>
    </row>
    <row r="70" spans="1:20" ht="21.95" hidden="1" customHeight="1" outlineLevel="1">
      <c r="B70" s="277" t="s">
        <v>122</v>
      </c>
      <c r="C70" s="278"/>
      <c r="D70" s="81" t="e" cm="1">
        <f t="array" ref="D70">_xlfn.IFS(D65="No", "Try next output",D66="No", "Try next output", D67="No", "Try next output",D68="No", "Consider IMM TA",D69="No","Consider IMM build-up phase",D69="Yes", "Good fit",D69="Not sure", "Further analysis is required" )</f>
        <v>#N/A</v>
      </c>
      <c r="E70" s="117"/>
      <c r="F70" s="113"/>
      <c r="G70" s="127"/>
      <c r="L70" s="77"/>
      <c r="M70" s="77"/>
      <c r="N70" s="77"/>
      <c r="O70" s="77"/>
      <c r="P70" s="77"/>
      <c r="Q70" s="77"/>
      <c r="R70" s="77"/>
      <c r="S70" s="77"/>
      <c r="T70" s="77"/>
    </row>
    <row r="71" spans="1:20" ht="15.95" collapsed="1">
      <c r="A71" s="98" t="s">
        <v>123</v>
      </c>
      <c r="B71" s="128"/>
      <c r="C71" s="118"/>
      <c r="D71" s="129"/>
      <c r="E71" s="119"/>
      <c r="F71" s="120"/>
      <c r="G71" s="130"/>
      <c r="L71" s="77"/>
      <c r="M71" s="77"/>
      <c r="N71" s="77"/>
      <c r="O71" s="77"/>
      <c r="P71" s="77"/>
      <c r="Q71" s="77"/>
      <c r="R71" s="77"/>
      <c r="S71" s="77"/>
      <c r="T71" s="77"/>
    </row>
    <row r="72" spans="1:20">
      <c r="A72" s="98"/>
      <c r="B72" s="99" t="s">
        <v>132</v>
      </c>
      <c r="C72" s="100"/>
      <c r="D72" s="100"/>
      <c r="E72" s="100"/>
      <c r="F72" s="99"/>
      <c r="G72" s="101"/>
      <c r="L72" s="77"/>
      <c r="M72" s="77"/>
      <c r="N72" s="77"/>
      <c r="O72" s="77"/>
      <c r="P72" s="77"/>
      <c r="Q72" s="77"/>
      <c r="R72" s="77"/>
      <c r="S72" s="77"/>
      <c r="T72" s="77"/>
    </row>
    <row r="73" spans="1:20" ht="15.95">
      <c r="B73" s="78" t="s">
        <v>113</v>
      </c>
      <c r="C73" s="103"/>
      <c r="D73" s="92"/>
      <c r="E73" s="75"/>
      <c r="F73" s="76"/>
      <c r="G73" s="94"/>
      <c r="L73" s="77"/>
      <c r="M73" s="77"/>
      <c r="N73" s="77"/>
      <c r="O73" s="77"/>
      <c r="P73" s="77"/>
      <c r="Q73" s="77"/>
      <c r="R73" s="77"/>
      <c r="S73" s="77"/>
      <c r="T73" s="77"/>
    </row>
    <row r="74" spans="1:20">
      <c r="B74" s="115" t="s">
        <v>133</v>
      </c>
      <c r="C74" s="103" t="str">
        <f>IF(C24&lt;&gt;"",C24,"")</f>
        <v/>
      </c>
      <c r="D74" s="75"/>
      <c r="E74" s="75"/>
      <c r="F74" s="76"/>
      <c r="G74" s="116"/>
      <c r="L74" s="77"/>
      <c r="M74" s="77"/>
      <c r="N74" s="77"/>
      <c r="O74" s="77"/>
      <c r="P74" s="77"/>
      <c r="Q74" s="77"/>
      <c r="R74" s="77"/>
      <c r="S74" s="77"/>
      <c r="T74" s="77"/>
    </row>
    <row r="75" spans="1:20" hidden="1" outlineLevel="1">
      <c r="B75" s="110" t="s">
        <v>115</v>
      </c>
      <c r="C75" s="111" t="s">
        <v>131</v>
      </c>
      <c r="D75" s="111" t="s">
        <v>117</v>
      </c>
      <c r="E75" s="268" t="s">
        <v>95</v>
      </c>
      <c r="F75" s="269"/>
      <c r="G75" s="269"/>
      <c r="L75" s="77"/>
      <c r="M75" s="77"/>
      <c r="N75" s="77"/>
      <c r="O75" s="77"/>
      <c r="P75" s="77"/>
      <c r="Q75" s="77"/>
      <c r="R75" s="77"/>
      <c r="S75" s="77"/>
      <c r="T75" s="77"/>
    </row>
    <row r="76" spans="1:20" ht="53.45" hidden="1" customHeight="1" outlineLevel="1">
      <c r="B76" s="121" t="s">
        <v>118</v>
      </c>
      <c r="C76" s="122" t="s">
        <v>119</v>
      </c>
      <c r="D76" s="123"/>
      <c r="E76" s="260" t="s">
        <v>121</v>
      </c>
      <c r="F76" s="261"/>
      <c r="G76" s="262"/>
      <c r="L76" s="77"/>
      <c r="M76" s="77"/>
      <c r="N76" s="77"/>
      <c r="O76" s="77"/>
      <c r="P76" s="77"/>
      <c r="Q76" s="77"/>
      <c r="R76" s="77"/>
      <c r="S76" s="77"/>
      <c r="T76" s="77"/>
    </row>
    <row r="77" spans="1:20" ht="53.45" hidden="1" customHeight="1" outlineLevel="1">
      <c r="B77" s="124" t="str" cm="1">
        <f t="array" ref="B77">IFERROR(_xlfn.IFS(D76="Yes",Dropdowns!C71,'Metric Selection Tool'!D76="Not Sure",Dropdowns!C71,D76="No", " ")," ")</f>
        <v xml:space="preserve"> </v>
      </c>
      <c r="C77" s="125" t="str">
        <f>IFERROR(IF(B77&lt;&gt;" ",Dropdowns!D71," "),"")</f>
        <v xml:space="preserve"> </v>
      </c>
      <c r="D77" s="123"/>
      <c r="E77" s="260" t="s">
        <v>121</v>
      </c>
      <c r="F77" s="261"/>
      <c r="G77" s="262"/>
      <c r="L77" s="77"/>
      <c r="M77" s="77"/>
      <c r="N77" s="77"/>
      <c r="O77" s="77"/>
      <c r="P77" s="77"/>
      <c r="Q77" s="77"/>
      <c r="R77" s="77"/>
      <c r="S77" s="77"/>
      <c r="T77" s="77"/>
    </row>
    <row r="78" spans="1:20" ht="53.45" hidden="1" customHeight="1" outlineLevel="1">
      <c r="B78" s="124" t="str" cm="1">
        <f t="array" ref="B78">IFERROR(_xlfn.IFS(D77="Yes",Dropdowns!C72,'Metric Selection Tool'!D77="Not Sure",Dropdowns!C72,D77="No", " ")," ")</f>
        <v xml:space="preserve"> </v>
      </c>
      <c r="C78" s="125" t="str">
        <f>IFERROR(IF(B78&lt;&gt;" ",Dropdowns!D72," "),"")</f>
        <v xml:space="preserve"> </v>
      </c>
      <c r="D78" s="123"/>
      <c r="E78" s="260" t="s">
        <v>121</v>
      </c>
      <c r="F78" s="261"/>
      <c r="G78" s="262"/>
      <c r="L78" s="77"/>
      <c r="M78" s="77"/>
      <c r="N78" s="77"/>
      <c r="O78" s="77"/>
      <c r="P78" s="77"/>
      <c r="Q78" s="77"/>
      <c r="R78" s="77"/>
      <c r="S78" s="77"/>
      <c r="T78" s="77"/>
    </row>
    <row r="79" spans="1:20" ht="53.45" hidden="1" customHeight="1" outlineLevel="1">
      <c r="B79" s="124" t="str" cm="1">
        <f t="array" ref="B79">IFERROR(_xlfn.IFS(D78="Yes",Dropdowns!C73,'Metric Selection Tool'!D78="Not Sure",Dropdowns!C73,D78="No", " ")," ")</f>
        <v xml:space="preserve"> </v>
      </c>
      <c r="C79" s="125" t="str">
        <f>IFERROR(IF(B79&lt;&gt;" ",Dropdowns!D73," "),"")</f>
        <v xml:space="preserve"> </v>
      </c>
      <c r="D79" s="123"/>
      <c r="E79" s="260" t="s">
        <v>121</v>
      </c>
      <c r="F79" s="261"/>
      <c r="G79" s="262"/>
      <c r="L79" s="77"/>
      <c r="M79" s="77"/>
      <c r="N79" s="77"/>
      <c r="O79" s="77"/>
      <c r="P79" s="77"/>
      <c r="Q79" s="77"/>
      <c r="R79" s="77"/>
      <c r="S79" s="77"/>
      <c r="T79" s="77"/>
    </row>
    <row r="80" spans="1:20" ht="53.45" hidden="1" customHeight="1" outlineLevel="1">
      <c r="B80" s="124" t="str" cm="1">
        <f t="array" ref="B80">IFERROR(_xlfn.IFS(D79="Yes",Dropdowns!C74,'Metric Selection Tool'!D79="Not Sure",Dropdowns!C74,D79="No", " ")," ")</f>
        <v xml:space="preserve"> </v>
      </c>
      <c r="C80" s="125" t="str">
        <f>IFERROR(IF(B80&lt;&gt;" ",Dropdowns!D74," "),"")</f>
        <v xml:space="preserve"> </v>
      </c>
      <c r="D80" s="123"/>
      <c r="E80" s="260" t="s">
        <v>121</v>
      </c>
      <c r="F80" s="261"/>
      <c r="G80" s="262"/>
      <c r="L80" s="77"/>
      <c r="M80" s="77"/>
      <c r="N80" s="77"/>
      <c r="O80" s="77"/>
      <c r="P80" s="77"/>
      <c r="Q80" s="77"/>
      <c r="R80" s="77"/>
      <c r="S80" s="77"/>
      <c r="T80" s="77"/>
    </row>
    <row r="81" spans="1:20" ht="15.95" hidden="1" outlineLevel="1">
      <c r="B81" s="277" t="s">
        <v>122</v>
      </c>
      <c r="C81" s="278"/>
      <c r="D81" s="81" t="e" cm="1">
        <f t="array" ref="D81">_xlfn.IFS(D76="No", "Try next output",D77="No", "Try next output", D78="No", "Try next output",D79="No", "Consider IMM TA",D80="No","Consider IMM build-up phase",D80="Yes", "Good fit",D80="Not sure", "Further analysis is required" )</f>
        <v>#N/A</v>
      </c>
      <c r="E81" s="117"/>
      <c r="F81" s="113"/>
      <c r="G81" s="127"/>
      <c r="L81" s="77"/>
      <c r="M81" s="77"/>
      <c r="N81" s="77"/>
      <c r="O81" s="77"/>
      <c r="P81" s="77"/>
      <c r="Q81" s="77"/>
      <c r="R81" s="77"/>
      <c r="S81" s="77"/>
      <c r="T81" s="77"/>
    </row>
    <row r="82" spans="1:20" ht="15.95" collapsed="1">
      <c r="A82" s="98" t="s">
        <v>123</v>
      </c>
      <c r="B82" s="114"/>
      <c r="C82" s="118"/>
      <c r="D82" s="131"/>
      <c r="E82" s="119"/>
      <c r="F82" s="120"/>
      <c r="G82" s="130"/>
      <c r="L82" s="77"/>
      <c r="M82" s="77"/>
      <c r="N82" s="77"/>
      <c r="O82" s="77"/>
      <c r="P82" s="77"/>
      <c r="Q82" s="77"/>
      <c r="R82" s="77"/>
      <c r="S82" s="77"/>
      <c r="T82" s="77"/>
    </row>
    <row r="83" spans="1:20" ht="15.95">
      <c r="A83" s="98"/>
      <c r="B83" s="114"/>
      <c r="C83" s="118"/>
      <c r="D83" s="88"/>
      <c r="E83" s="119"/>
      <c r="F83" s="120"/>
      <c r="G83" s="120"/>
      <c r="L83" s="77"/>
      <c r="M83" s="77"/>
      <c r="N83" s="77"/>
      <c r="O83" s="77"/>
      <c r="P83" s="77"/>
      <c r="Q83" s="77"/>
      <c r="R83" s="77"/>
      <c r="S83" s="77"/>
      <c r="T83" s="77"/>
    </row>
    <row r="84" spans="1:20" ht="15.95">
      <c r="B84" s="74" t="s">
        <v>134</v>
      </c>
      <c r="C84" s="92"/>
      <c r="D84" s="92"/>
      <c r="E84" s="75"/>
      <c r="F84" s="76"/>
      <c r="G84" s="116"/>
      <c r="H84" s="51"/>
      <c r="I84" s="51"/>
      <c r="J84" s="51"/>
      <c r="L84" s="73"/>
      <c r="M84" s="73"/>
      <c r="N84" s="73"/>
      <c r="O84" s="73"/>
      <c r="P84" s="73"/>
      <c r="Q84" s="73"/>
      <c r="R84" s="73"/>
      <c r="S84" s="73"/>
      <c r="T84" s="73"/>
    </row>
    <row r="85" spans="1:20">
      <c r="B85" s="110" t="s">
        <v>135</v>
      </c>
      <c r="C85" s="111"/>
      <c r="D85" s="132"/>
      <c r="E85" s="133"/>
      <c r="F85" s="133"/>
      <c r="G85" s="133"/>
    </row>
    <row r="86" spans="1:20" ht="15.95">
      <c r="B86" s="283" t="s">
        <v>136</v>
      </c>
      <c r="C86" s="284"/>
      <c r="D86" s="284"/>
      <c r="E86" s="129"/>
      <c r="F86" s="93"/>
      <c r="G86" s="94"/>
    </row>
    <row r="87" spans="1:20" ht="15.95">
      <c r="B87" s="134" t="s">
        <v>137</v>
      </c>
      <c r="C87" s="135" t="str">
        <f>C7</f>
        <v>Menu_A</v>
      </c>
      <c r="D87" s="135"/>
      <c r="E87" s="129"/>
      <c r="F87" s="136"/>
      <c r="G87" s="137"/>
    </row>
    <row r="88" spans="1:20" ht="15.95">
      <c r="B88" s="285" t="s">
        <v>138</v>
      </c>
      <c r="C88" s="286"/>
      <c r="D88" s="286"/>
      <c r="E88" s="286"/>
      <c r="F88" s="286"/>
      <c r="G88" s="287"/>
      <c r="H88" s="51"/>
    </row>
    <row r="89" spans="1:20" ht="101.45" customHeight="1">
      <c r="B89" s="170" t="s">
        <v>115</v>
      </c>
      <c r="C89" s="171" t="str">
        <f>CONCATENATE(B20," - ",C20)</f>
        <v>1 - Year-over-year growth rate in number of new first-time women borrowers</v>
      </c>
      <c r="D89" s="171" t="str">
        <f>CONCATENATE(B21," - ",C21)</f>
        <v>2 - % of loans given to women as a proportion of the total base of borrowers</v>
      </c>
      <c r="E89" s="171" t="str">
        <f>CONCATENATE(B22," - ",C22)</f>
        <v>3 - % of women customers receiving credit limit increases within 24 months (measured among customers maintaining 95%+ on-time repayment)</v>
      </c>
      <c r="F89" s="171" t="str">
        <f>CONCATENATE(B23," - ",C23)</f>
        <v xml:space="preserve">4 - Average speed of loan disbursement (minutes vs. days) for women using digital vs. traditional channels
</v>
      </c>
      <c r="G89" s="171" t="str">
        <f>CONCATENATE(B24," - ",C24)</f>
        <v xml:space="preserve">5 - </v>
      </c>
      <c r="H89" s="51"/>
    </row>
    <row r="90" spans="1:20" ht="15.95">
      <c r="B90" s="172" t="s">
        <v>118</v>
      </c>
      <c r="C90" s="146" t="str">
        <f>IF(D32=0, " ",D32)</f>
        <v>Yes</v>
      </c>
      <c r="D90" s="146" t="str">
        <f>IF(D43=0," ",D43)</f>
        <v>Yes</v>
      </c>
      <c r="E90" s="146" t="str">
        <f>IF(D54=0," ",D54)</f>
        <v>Yes</v>
      </c>
      <c r="F90" s="146" t="str">
        <f>IF(D65=0," ",D65)</f>
        <v xml:space="preserve"> </v>
      </c>
      <c r="G90" s="146" t="str">
        <f>IF(D76=0," ",D76)</f>
        <v xml:space="preserve"> </v>
      </c>
      <c r="H90" s="51"/>
    </row>
    <row r="91" spans="1:20" ht="15.95">
      <c r="B91" s="172" t="s">
        <v>139</v>
      </c>
      <c r="C91" s="146" t="str">
        <f>IF(D33=0, " ",D33)</f>
        <v>Yes</v>
      </c>
      <c r="D91" s="146" t="str">
        <f>IF(D44=0," ",D44)</f>
        <v>Yes</v>
      </c>
      <c r="E91" s="146" t="str">
        <f>IF(D55=0," ",D55)</f>
        <v>Not Sure</v>
      </c>
      <c r="F91" s="146" t="str">
        <f t="shared" ref="F91:F94" si="0">IF(D66=0," ",D66)</f>
        <v xml:space="preserve"> </v>
      </c>
      <c r="G91" s="146" t="str">
        <f t="shared" ref="G91:G94" si="1">IF(D77=0," ",D77)</f>
        <v xml:space="preserve"> </v>
      </c>
      <c r="H91" s="51"/>
    </row>
    <row r="92" spans="1:20" ht="29.1">
      <c r="B92" s="172" t="s">
        <v>140</v>
      </c>
      <c r="C92" s="146" t="str">
        <f>IF(D34=0, " ",D34)</f>
        <v>Yes</v>
      </c>
      <c r="D92" s="146" t="str">
        <f>IF(D45=0," ",D45)</f>
        <v>Yes</v>
      </c>
      <c r="E92" s="146" t="str">
        <f>IF(D56=0," ",D56)</f>
        <v>Yes</v>
      </c>
      <c r="F92" s="146" t="str">
        <f t="shared" si="0"/>
        <v xml:space="preserve"> </v>
      </c>
      <c r="G92" s="146" t="str">
        <f t="shared" si="1"/>
        <v xml:space="preserve"> </v>
      </c>
      <c r="H92" s="51"/>
    </row>
    <row r="93" spans="1:20" ht="15.95">
      <c r="B93" s="172" t="s">
        <v>141</v>
      </c>
      <c r="C93" s="146" t="str">
        <f>IF(D35=0, " ",D35)</f>
        <v>Yes</v>
      </c>
      <c r="D93" s="146" t="str">
        <f>IF(D46=0," ",D46)</f>
        <v>Not Sure</v>
      </c>
      <c r="E93" s="146" t="str">
        <f>IF(D57=0," ",D57)</f>
        <v>Not Sure</v>
      </c>
      <c r="F93" s="146" t="str">
        <f t="shared" si="0"/>
        <v xml:space="preserve"> </v>
      </c>
      <c r="G93" s="146" t="str">
        <f t="shared" si="1"/>
        <v xml:space="preserve"> </v>
      </c>
      <c r="H93" s="114"/>
    </row>
    <row r="94" spans="1:20" ht="27.95">
      <c r="B94" s="172" t="s">
        <v>142</v>
      </c>
      <c r="C94" s="146" t="str">
        <f>IF(D36=0, " ",D36)</f>
        <v>Yes</v>
      </c>
      <c r="D94" s="146" t="str">
        <f>IF(D47=0," ",D47)</f>
        <v>Yes</v>
      </c>
      <c r="E94" s="146" t="str">
        <f>IF(D58=0," ",D58)</f>
        <v>Yes</v>
      </c>
      <c r="F94" s="146" t="str">
        <f t="shared" si="0"/>
        <v xml:space="preserve"> </v>
      </c>
      <c r="G94" s="146" t="str">
        <f t="shared" si="1"/>
        <v xml:space="preserve"> </v>
      </c>
    </row>
    <row r="95" spans="1:20" ht="15.95">
      <c r="B95" s="276"/>
      <c r="C95" s="276"/>
      <c r="D95" s="276"/>
      <c r="E95" s="88"/>
      <c r="F95" s="51"/>
      <c r="G95" s="51"/>
    </row>
    <row r="96" spans="1:20" ht="15.95">
      <c r="B96" s="274" t="s">
        <v>143</v>
      </c>
      <c r="C96" s="274"/>
      <c r="D96" s="274"/>
      <c r="E96" s="274"/>
      <c r="F96" s="153"/>
      <c r="G96" s="51"/>
    </row>
    <row r="97" spans="2:20" ht="15.95">
      <c r="B97" s="174" t="s">
        <v>144</v>
      </c>
      <c r="C97" s="174" t="s">
        <v>145</v>
      </c>
      <c r="D97" s="175" t="s">
        <v>95</v>
      </c>
      <c r="E97" s="176"/>
      <c r="F97" s="176"/>
      <c r="G97" s="51"/>
    </row>
    <row r="98" spans="2:20" ht="87.6" customHeight="1">
      <c r="B98" s="177" t="str" cm="1">
        <f t="array" ref="B98">IFERROR(_xlfn.IFS($D$37="Good Fit",$B$30,$D$37="Consider IMM TA",$B$30,$D$37="Further Analysis Required",$B$30), " ")</f>
        <v>Output Metric 1 --&gt;</v>
      </c>
      <c r="C98" s="177" t="str">
        <f>IF(B98&lt;&gt;" ",C30," ")</f>
        <v>Year-over-year growth rate in number of new first-time women borrowers</v>
      </c>
      <c r="D98" s="275" t="s">
        <v>146</v>
      </c>
      <c r="E98" s="275"/>
      <c r="F98" s="275"/>
      <c r="G98" s="51"/>
    </row>
    <row r="99" spans="2:20" ht="84.6" customHeight="1">
      <c r="B99" s="178" t="str" cm="1">
        <f t="array" ref="B99">IFERROR(_xlfn.IFS($D$48="Good Fit",$B$41,$D$48="Consider IMM TA",$B$41,$D$48="Further Analysis Required",$B$41), " ")</f>
        <v>Output Metric 2 --&gt;</v>
      </c>
      <c r="C99" s="178" t="str">
        <f>IF(B99&lt;&gt;" ",C41," ")</f>
        <v>% of loans given to women as a proportion of the total base of borrowers</v>
      </c>
      <c r="D99" s="275" t="s">
        <v>146</v>
      </c>
      <c r="E99" s="275"/>
      <c r="F99" s="275"/>
      <c r="G99" s="51"/>
    </row>
    <row r="100" spans="2:20" ht="57" customHeight="1">
      <c r="B100" s="178" t="str" cm="1">
        <f t="array" ref="B100">IFERROR(_xlfn.IFS($D$59="Good Fit",$B$52,$D$59="Consider IMM TA",$B$52,$D$59="Further Analysis Required",$B$52), " ")</f>
        <v>Output Metric 3 --&gt;</v>
      </c>
      <c r="C100" s="178" t="str">
        <f>IF(B100&lt;&gt;" ",C52," ")</f>
        <v>% of women customers receiving credit limit increases within 24 months (measured among customers maintaining 95%+ on-time repayment)</v>
      </c>
      <c r="D100" s="275" t="s">
        <v>146</v>
      </c>
      <c r="E100" s="275"/>
      <c r="F100" s="275"/>
      <c r="G100" s="51"/>
    </row>
    <row r="101" spans="2:20" ht="15.95">
      <c r="B101" s="177" t="str" cm="1">
        <f t="array" ref="B101">IFERROR(_xlfn.IFS($D$70="Good Fit",$B$63,$D$70="Consider IMM TA",$B$63,$D$70="Further Analysis Required",$B$63), " ")</f>
        <v xml:space="preserve"> </v>
      </c>
      <c r="C101" s="177" t="str">
        <f>IF(B101&lt;&gt;" ",C63," ")</f>
        <v xml:space="preserve"> </v>
      </c>
      <c r="D101" s="275" t="s">
        <v>146</v>
      </c>
      <c r="E101" s="275"/>
      <c r="F101" s="275"/>
      <c r="G101" s="51"/>
    </row>
    <row r="102" spans="2:20" ht="15.95">
      <c r="B102" s="177" t="str" cm="1">
        <f t="array" ref="B102">IFERROR(_xlfn.IFS($D$81="Good Fit",$B$74,$D$81="Consider IMM TA",$B$74,$D$81="Further Analysis Required",$B$74), " ")</f>
        <v xml:space="preserve"> </v>
      </c>
      <c r="C102" s="177" t="str">
        <f>IF(B102&lt;&gt;" ",C74," ")</f>
        <v xml:space="preserve"> </v>
      </c>
      <c r="D102" s="275" t="s">
        <v>146</v>
      </c>
      <c r="E102" s="275"/>
      <c r="F102" s="275"/>
      <c r="G102" s="51"/>
    </row>
    <row r="103" spans="2:20" ht="15.95">
      <c r="D103" s="138"/>
      <c r="E103" s="138"/>
      <c r="F103" s="51"/>
      <c r="G103" s="51"/>
    </row>
    <row r="104" spans="2:20" ht="15.95">
      <c r="B104" s="139"/>
      <c r="C104" s="88"/>
      <c r="D104" s="88"/>
      <c r="E104" s="88"/>
      <c r="F104" s="51"/>
      <c r="G104" s="51"/>
    </row>
    <row r="105" spans="2:20" ht="15.95">
      <c r="B105" s="140" t="s">
        <v>147</v>
      </c>
      <c r="C105" s="92"/>
      <c r="D105" s="92"/>
      <c r="E105" s="141"/>
      <c r="G105" s="51"/>
      <c r="H105" s="51"/>
      <c r="I105" s="51"/>
      <c r="J105" s="51"/>
      <c r="L105" s="73"/>
      <c r="M105" s="73"/>
      <c r="N105" s="73"/>
      <c r="O105" s="73"/>
      <c r="P105" s="73"/>
      <c r="Q105" s="73"/>
      <c r="R105" s="73"/>
      <c r="S105" s="73"/>
      <c r="T105" s="73"/>
    </row>
    <row r="106" spans="2:20" ht="15.95">
      <c r="B106" s="142" t="s">
        <v>148</v>
      </c>
      <c r="C106" s="83"/>
      <c r="D106" s="83"/>
      <c r="E106" s="143"/>
      <c r="F106" s="51"/>
      <c r="G106" s="51"/>
      <c r="H106" s="73"/>
    </row>
    <row r="107" spans="2:20" ht="38.1" customHeight="1">
      <c r="B107" s="280" t="s">
        <v>149</v>
      </c>
      <c r="C107" s="281"/>
      <c r="D107" s="281"/>
      <c r="E107" s="282"/>
      <c r="F107" s="144"/>
      <c r="G107" s="144"/>
      <c r="H107" s="144"/>
    </row>
    <row r="108" spans="2:20">
      <c r="B108" s="179" t="s">
        <v>88</v>
      </c>
      <c r="C108" s="180" t="s">
        <v>150</v>
      </c>
      <c r="D108" s="180" t="s">
        <v>116</v>
      </c>
      <c r="E108" s="180" t="s">
        <v>151</v>
      </c>
    </row>
    <row r="109" spans="2:20" ht="56.1">
      <c r="B109" s="181">
        <v>1</v>
      </c>
      <c r="C109" s="182" t="s">
        <v>152</v>
      </c>
      <c r="D109" s="183" t="s">
        <v>153</v>
      </c>
      <c r="E109" s="184" t="s">
        <v>154</v>
      </c>
    </row>
    <row r="110" spans="2:20" ht="84" customHeight="1">
      <c r="B110" s="181">
        <v>2</v>
      </c>
      <c r="C110" s="182" t="s">
        <v>155</v>
      </c>
      <c r="D110" s="183" t="s">
        <v>156</v>
      </c>
      <c r="E110" s="184" t="s">
        <v>157</v>
      </c>
    </row>
    <row r="111" spans="2:20" ht="56.1">
      <c r="B111" s="181">
        <v>3</v>
      </c>
      <c r="C111" s="182" t="s">
        <v>158</v>
      </c>
      <c r="D111" s="183" t="s">
        <v>159</v>
      </c>
      <c r="E111" s="184" t="s">
        <v>160</v>
      </c>
    </row>
    <row r="112" spans="2:20" ht="56.1">
      <c r="B112" s="181">
        <v>4</v>
      </c>
      <c r="C112" s="182" t="s">
        <v>161</v>
      </c>
      <c r="D112" s="183" t="s">
        <v>162</v>
      </c>
      <c r="E112" s="184" t="s">
        <v>163</v>
      </c>
    </row>
    <row r="113" spans="2:5" ht="56.1">
      <c r="B113" s="181">
        <v>5</v>
      </c>
      <c r="C113" s="182" t="s">
        <v>164</v>
      </c>
      <c r="D113" s="183" t="s">
        <v>165</v>
      </c>
      <c r="E113" s="184" t="s">
        <v>166</v>
      </c>
    </row>
    <row r="114" spans="2:5" ht="56.1">
      <c r="B114" s="181">
        <v>6</v>
      </c>
      <c r="C114" s="182" t="s">
        <v>167</v>
      </c>
      <c r="D114" s="183" t="s">
        <v>168</v>
      </c>
      <c r="E114" s="184" t="s">
        <v>169</v>
      </c>
    </row>
    <row r="115" spans="2:5" ht="56.1">
      <c r="B115" s="181">
        <v>7</v>
      </c>
      <c r="C115" s="182" t="s">
        <v>170</v>
      </c>
      <c r="D115" s="183" t="s">
        <v>171</v>
      </c>
      <c r="E115" s="184" t="s">
        <v>172</v>
      </c>
    </row>
    <row r="116" spans="2:5"/>
    <row r="117" spans="2:5"/>
    <row r="118" spans="2:5"/>
    <row r="119" spans="2:5"/>
    <row r="120" spans="2:5"/>
    <row r="121" spans="2:5"/>
    <row r="122" spans="2:5"/>
    <row r="123" spans="2:5"/>
    <row r="124" spans="2:5"/>
    <row r="125" spans="2:5"/>
    <row r="126" spans="2:5"/>
    <row r="127" spans="2:5"/>
    <row r="128" spans="2:5"/>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sheetData>
  <mergeCells count="51">
    <mergeCell ref="D99:F99"/>
    <mergeCell ref="E77:G77"/>
    <mergeCell ref="B81:C81"/>
    <mergeCell ref="E76:G76"/>
    <mergeCell ref="D102:F102"/>
    <mergeCell ref="D101:F101"/>
    <mergeCell ref="E80:G80"/>
    <mergeCell ref="B107:E107"/>
    <mergeCell ref="E46:G46"/>
    <mergeCell ref="B48:C48"/>
    <mergeCell ref="E56:G56"/>
    <mergeCell ref="E69:G69"/>
    <mergeCell ref="B86:D86"/>
    <mergeCell ref="E58:G58"/>
    <mergeCell ref="E64:G64"/>
    <mergeCell ref="E65:G65"/>
    <mergeCell ref="E66:G66"/>
    <mergeCell ref="E67:G67"/>
    <mergeCell ref="E68:G68"/>
    <mergeCell ref="E57:G57"/>
    <mergeCell ref="B88:G88"/>
    <mergeCell ref="E59:G59"/>
    <mergeCell ref="D100:F100"/>
    <mergeCell ref="B37:C37"/>
    <mergeCell ref="B96:E96"/>
    <mergeCell ref="D98:F98"/>
    <mergeCell ref="E42:G42"/>
    <mergeCell ref="E43:G43"/>
    <mergeCell ref="E44:G44"/>
    <mergeCell ref="E45:G45"/>
    <mergeCell ref="E53:G53"/>
    <mergeCell ref="E54:G54"/>
    <mergeCell ref="B95:D95"/>
    <mergeCell ref="E55:G55"/>
    <mergeCell ref="B59:C59"/>
    <mergeCell ref="B70:C70"/>
    <mergeCell ref="E75:G75"/>
    <mergeCell ref="E48:G48"/>
    <mergeCell ref="J9:J13"/>
    <mergeCell ref="D19:H19"/>
    <mergeCell ref="E31:G31"/>
    <mergeCell ref="E32:G32"/>
    <mergeCell ref="E33:G33"/>
    <mergeCell ref="B17:H17"/>
    <mergeCell ref="E34:G34"/>
    <mergeCell ref="E35:G35"/>
    <mergeCell ref="E36:G36"/>
    <mergeCell ref="E78:G78"/>
    <mergeCell ref="E79:G79"/>
    <mergeCell ref="E47:G47"/>
    <mergeCell ref="E37:G37"/>
  </mergeCells>
  <phoneticPr fontId="2" type="noConversion"/>
  <conditionalFormatting sqref="C90:G94">
    <cfRule type="cellIs" dxfId="77" priority="1" operator="equal">
      <formula>"Not sure"</formula>
    </cfRule>
    <cfRule type="cellIs" dxfId="76" priority="2" operator="equal">
      <formula>"Yes"</formula>
    </cfRule>
    <cfRule type="cellIs" dxfId="75" priority="3" operator="equal">
      <formula>"No"</formula>
    </cfRule>
  </conditionalFormatting>
  <conditionalFormatting sqref="D32:D36 D82:D83">
    <cfRule type="cellIs" dxfId="74" priority="85" operator="equal">
      <formula>"No"</formula>
    </cfRule>
    <cfRule type="cellIs" dxfId="73" priority="84" operator="equal">
      <formula>"Yes"</formula>
    </cfRule>
    <cfRule type="cellIs" dxfId="72" priority="83" operator="equal">
      <formula>"Not sure"</formula>
    </cfRule>
  </conditionalFormatting>
  <conditionalFormatting sqref="D37">
    <cfRule type="cellIs" dxfId="71" priority="34" operator="equal">
      <formula>"Try next output"</formula>
    </cfRule>
    <cfRule type="cellIs" dxfId="70" priority="33" operator="equal">
      <formula>"Consider IMM TA"</formula>
    </cfRule>
    <cfRule type="cellIs" dxfId="69" priority="32" operator="equal">
      <formula>"Consider IMM build-up phase"</formula>
    </cfRule>
    <cfRule type="cellIs" dxfId="68" priority="31" operator="equal">
      <formula>"Further Analysis is required"</formula>
    </cfRule>
    <cfRule type="cellIs" dxfId="67" priority="30" operator="equal">
      <formula>"Good fit"</formula>
    </cfRule>
  </conditionalFormatting>
  <conditionalFormatting sqref="D43:D47">
    <cfRule type="cellIs" dxfId="66" priority="52" operator="equal">
      <formula>"No"</formula>
    </cfRule>
    <cfRule type="cellIs" dxfId="65" priority="51" operator="equal">
      <formula>"Yes"</formula>
    </cfRule>
    <cfRule type="cellIs" dxfId="64" priority="50" operator="equal">
      <formula>"Not sure"</formula>
    </cfRule>
  </conditionalFormatting>
  <conditionalFormatting sqref="D48">
    <cfRule type="cellIs" dxfId="63" priority="28" operator="equal">
      <formula>"Consider IMM TA"</formula>
    </cfRule>
    <cfRule type="cellIs" dxfId="62" priority="25" operator="equal">
      <formula>"Good fit"</formula>
    </cfRule>
    <cfRule type="cellIs" dxfId="61" priority="26" operator="equal">
      <formula>"Further Analysis is required"</formula>
    </cfRule>
    <cfRule type="cellIs" dxfId="60" priority="27" operator="equal">
      <formula>"Consider IMM build-up phase"</formula>
    </cfRule>
    <cfRule type="cellIs" dxfId="59" priority="29" operator="equal">
      <formula>"Try next output"</formula>
    </cfRule>
  </conditionalFormatting>
  <conditionalFormatting sqref="D54:D58 D65:D69">
    <cfRule type="cellIs" dxfId="58" priority="76" operator="equal">
      <formula>"No"</formula>
    </cfRule>
    <cfRule type="cellIs" dxfId="57" priority="75" operator="equal">
      <formula>"Yes"</formula>
    </cfRule>
    <cfRule type="cellIs" dxfId="56" priority="74" operator="equal">
      <formula>"Not sure"</formula>
    </cfRule>
  </conditionalFormatting>
  <conditionalFormatting sqref="D59">
    <cfRule type="cellIs" dxfId="55" priority="20" operator="equal">
      <formula>"Good fit"</formula>
    </cfRule>
    <cfRule type="cellIs" dxfId="54" priority="21" operator="equal">
      <formula>"Further Analysis is required"</formula>
    </cfRule>
    <cfRule type="cellIs" dxfId="53" priority="22" operator="equal">
      <formula>"Consider IMM build-up phase"</formula>
    </cfRule>
    <cfRule type="cellIs" dxfId="52" priority="23" operator="equal">
      <formula>"Consider IMM TA"</formula>
    </cfRule>
    <cfRule type="cellIs" dxfId="51" priority="24" operator="equal">
      <formula>"Try next output"</formula>
    </cfRule>
  </conditionalFormatting>
  <conditionalFormatting sqref="D60 D71">
    <cfRule type="cellIs" dxfId="50" priority="35" operator="equal">
      <formula>"Not sure"</formula>
    </cfRule>
    <cfRule type="cellIs" dxfId="49" priority="37" operator="equal">
      <formula>"No"</formula>
    </cfRule>
    <cfRule type="cellIs" dxfId="48" priority="36" operator="equal">
      <formula>"Yes"</formula>
    </cfRule>
  </conditionalFormatting>
  <conditionalFormatting sqref="D70">
    <cfRule type="cellIs" dxfId="47" priority="19" operator="equal">
      <formula>"Try next output"</formula>
    </cfRule>
    <cfRule type="cellIs" dxfId="46" priority="15" operator="equal">
      <formula>"Good fit"</formula>
    </cfRule>
    <cfRule type="cellIs" dxfId="45" priority="16" operator="equal">
      <formula>"Further Analysis is required"</formula>
    </cfRule>
    <cfRule type="cellIs" dxfId="44" priority="17" operator="equal">
      <formula>"Consider IMM build-up phase"</formula>
    </cfRule>
    <cfRule type="cellIs" dxfId="43" priority="18" operator="equal">
      <formula>"Consider IMM TA"</formula>
    </cfRule>
  </conditionalFormatting>
  <conditionalFormatting sqref="D76:D80">
    <cfRule type="cellIs" dxfId="42" priority="13" operator="equal">
      <formula>"Yes"</formula>
    </cfRule>
    <cfRule type="cellIs" dxfId="41" priority="14" operator="equal">
      <formula>"No"</formula>
    </cfRule>
    <cfRule type="cellIs" dxfId="40" priority="12" operator="equal">
      <formula>"Not sure"</formula>
    </cfRule>
  </conditionalFormatting>
  <conditionalFormatting sqref="D81">
    <cfRule type="cellIs" dxfId="39" priority="11" operator="equal">
      <formula>"Try next output"</formula>
    </cfRule>
    <cfRule type="cellIs" dxfId="38" priority="10" operator="equal">
      <formula>"Consider IMM TA"</formula>
    </cfRule>
    <cfRule type="cellIs" dxfId="37" priority="9" operator="equal">
      <formula>"Consider IMM build-up phase"</formula>
    </cfRule>
    <cfRule type="cellIs" dxfId="36" priority="8" operator="equal">
      <formula>"Further Analysis is required"</formula>
    </cfRule>
    <cfRule type="cellIs" dxfId="35" priority="7" operator="equal">
      <formula>"Good fit"</formula>
    </cfRule>
  </conditionalFormatting>
  <conditionalFormatting sqref="D10:I13">
    <cfRule type="cellIs" dxfId="34" priority="88" operator="equal">
      <formula>"Medium"</formula>
    </cfRule>
    <cfRule type="cellIs" dxfId="33" priority="89" operator="equal">
      <formula>"High"</formula>
    </cfRule>
    <cfRule type="cellIs" dxfId="32" priority="90" operator="equal">
      <formula>"Low"</formula>
    </cfRule>
  </conditionalFormatting>
  <conditionalFormatting sqref="E10:I13">
    <cfRule type="cellIs" dxfId="31" priority="86" operator="equal">
      <formula>"Low to Medium"</formula>
    </cfRule>
    <cfRule type="cellIs" dxfId="30" priority="87" operator="equal">
      <formula>"Medium to High"</formula>
    </cfRule>
  </conditionalFormatting>
  <dataValidations count="2">
    <dataValidation type="list" allowBlank="1" showInputMessage="1" showErrorMessage="1" sqref="C18" xr:uid="{38BC7A0F-CB5B-4B23-8DFF-E90E21F1B331}">
      <formula1>INDIRECT($C$7)</formula1>
    </dataValidation>
    <dataValidation type="list" allowBlank="1" showInputMessage="1" showErrorMessage="1" sqref="D65:D69 D43:D47 D54:D58 D76:D80 D60 D71 D82:D83 D32:D36" xr:uid="{C3C1A49D-E6C6-45F6-AF41-2644D00904AE}">
      <formula1>"Yes,No,Not Sure"</formula1>
    </dataValidation>
  </dataValidations>
  <pageMargins left="0.7" right="0.7" top="0.75" bottom="0.75" header="0.3" footer="0.3"/>
  <pageSetup orientation="portrait" horizontalDpi="4294967293" r:id="rId1"/>
  <ignoredErrors>
    <ignoredError sqref="D9:D13" calculatedColumn="1"/>
  </ignoredErrors>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2138B908-A3F7-4C75-BE0E-EAC3D8E36299}">
          <x14:formula1>
            <xm:f>Dropdowns!$B$15:$B$17</xm:f>
          </x14:formula1>
          <xm:sqref>C7</xm:sqref>
        </x14:dataValidation>
        <x14:dataValidation type="list" allowBlank="1" showInputMessage="1" showErrorMessage="1" xr:uid="{A5088CEB-33EB-4132-BD55-F5B4A1AEB1B6}">
          <x14:formula1>
            <xm:f>Dropdowns!$B$8:$B$12</xm:f>
          </x14:formula1>
          <xm:sqref>E10:H13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74"/>
  <sheetViews>
    <sheetView tabSelected="1" zoomScale="95" zoomScaleNormal="95" workbookViewId="0">
      <selection activeCell="E9" sqref="E9"/>
    </sheetView>
  </sheetViews>
  <sheetFormatPr defaultColWidth="11" defaultRowHeight="15.95"/>
  <cols>
    <col min="1" max="1" width="11" style="21"/>
    <col min="2" max="2" width="11.125" style="21" customWidth="1"/>
    <col min="3" max="3" width="59.875" style="21" customWidth="1"/>
    <col min="4" max="4" width="41.375" style="21" customWidth="1"/>
    <col min="5" max="5" width="42.875" style="21" customWidth="1"/>
    <col min="6" max="16384" width="11" style="21"/>
  </cols>
  <sheetData>
    <row r="1" spans="1:7" ht="63" customHeight="1">
      <c r="A1" s="20"/>
      <c r="B1" s="20"/>
      <c r="C1" s="20"/>
      <c r="D1" s="20"/>
      <c r="E1" s="20"/>
      <c r="F1" s="20"/>
      <c r="G1" s="20"/>
    </row>
    <row r="2" spans="1:7" s="202" customFormat="1" ht="32.25" customHeight="1">
      <c r="A2" s="201"/>
      <c r="B2" s="244" t="s">
        <v>173</v>
      </c>
      <c r="C2" s="201"/>
      <c r="D2" s="201"/>
      <c r="E2" s="201"/>
      <c r="F2" s="201"/>
      <c r="G2" s="201"/>
    </row>
    <row r="3" spans="1:7">
      <c r="A3" s="20"/>
      <c r="B3" s="20"/>
      <c r="C3" s="20"/>
      <c r="D3" s="20"/>
      <c r="E3" s="20"/>
      <c r="F3" s="20"/>
      <c r="G3" s="20"/>
    </row>
    <row r="4" spans="1:7" ht="18.95">
      <c r="A4" s="20"/>
      <c r="B4" s="216" t="s">
        <v>103</v>
      </c>
      <c r="C4" s="20"/>
      <c r="D4" s="288"/>
      <c r="E4" s="288"/>
      <c r="F4" s="288"/>
      <c r="G4" s="288"/>
    </row>
    <row r="5" spans="1:7" ht="18.95">
      <c r="A5" s="20"/>
      <c r="B5" s="217" t="s">
        <v>102</v>
      </c>
      <c r="C5" s="20"/>
      <c r="D5" s="288"/>
      <c r="E5" s="288"/>
      <c r="F5" s="288"/>
      <c r="G5" s="288"/>
    </row>
    <row r="6" spans="1:7" ht="18.95">
      <c r="B6" s="215" t="s">
        <v>174</v>
      </c>
    </row>
    <row r="8" spans="1:7">
      <c r="B8" s="213" t="s">
        <v>103</v>
      </c>
    </row>
    <row r="9" spans="1:7">
      <c r="B9" s="214" t="s">
        <v>175</v>
      </c>
    </row>
    <row r="10" spans="1:7" ht="17.100000000000001">
      <c r="B10" s="212" t="s">
        <v>102</v>
      </c>
    </row>
    <row r="11" spans="1:7">
      <c r="B11" s="214" t="s">
        <v>104</v>
      </c>
    </row>
    <row r="12" spans="1:7" ht="17.100000000000001">
      <c r="B12" s="212" t="s">
        <v>174</v>
      </c>
    </row>
    <row r="14" spans="1:7">
      <c r="B14" s="203" t="s">
        <v>176</v>
      </c>
    </row>
    <row r="15" spans="1:7" ht="48.6" customHeight="1">
      <c r="B15" s="231" t="s">
        <v>87</v>
      </c>
      <c r="C15" s="210" t="s">
        <v>177</v>
      </c>
    </row>
    <row r="16" spans="1:7" ht="48.6" customHeight="1">
      <c r="B16" s="232" t="s">
        <v>178</v>
      </c>
      <c r="C16" s="211" t="s">
        <v>179</v>
      </c>
    </row>
    <row r="17" spans="1:4" ht="48.6" customHeight="1">
      <c r="B17" s="232" t="s">
        <v>180</v>
      </c>
      <c r="C17" s="211" t="s">
        <v>181</v>
      </c>
    </row>
    <row r="18" spans="1:4" ht="48.6" customHeight="1">
      <c r="B18" s="204"/>
      <c r="C18" s="204"/>
    </row>
    <row r="19" spans="1:4" ht="17.100000000000001" thickBot="1">
      <c r="B19" s="203" t="s">
        <v>182</v>
      </c>
    </row>
    <row r="20" spans="1:4" ht="39.6" customHeight="1" thickTop="1">
      <c r="B20" s="206"/>
      <c r="C20" s="205" t="s">
        <v>177</v>
      </c>
      <c r="D20" s="207"/>
    </row>
    <row r="21" spans="1:4" ht="39.6" customHeight="1">
      <c r="A21" s="37"/>
      <c r="B21" s="205" t="s">
        <v>183</v>
      </c>
      <c r="C21" s="208" t="s">
        <v>21</v>
      </c>
      <c r="D21" s="209" t="s">
        <v>103</v>
      </c>
    </row>
    <row r="22" spans="1:4" ht="39.6" customHeight="1">
      <c r="A22" s="37"/>
      <c r="B22" s="205" t="s">
        <v>183</v>
      </c>
      <c r="C22" s="208" t="s">
        <v>46</v>
      </c>
      <c r="D22" s="209" t="s">
        <v>103</v>
      </c>
    </row>
    <row r="23" spans="1:4" ht="44.1" customHeight="1">
      <c r="A23" s="37"/>
      <c r="B23" s="205" t="s">
        <v>183</v>
      </c>
      <c r="C23" s="243" t="s">
        <v>64</v>
      </c>
      <c r="D23" s="209" t="s">
        <v>102</v>
      </c>
    </row>
    <row r="24" spans="1:4" ht="17.100000000000001">
      <c r="A24" s="37"/>
      <c r="B24" s="205" t="s">
        <v>183</v>
      </c>
      <c r="C24" s="243" t="s">
        <v>51</v>
      </c>
      <c r="D24" s="209" t="s">
        <v>102</v>
      </c>
    </row>
    <row r="25" spans="1:4" ht="33.950000000000003">
      <c r="A25" s="37"/>
      <c r="B25" s="204"/>
      <c r="C25" s="205" t="s">
        <v>179</v>
      </c>
      <c r="D25" s="77"/>
    </row>
    <row r="26" spans="1:4" ht="17.100000000000001">
      <c r="A26" s="37"/>
      <c r="B26" s="205" t="s">
        <v>184</v>
      </c>
      <c r="C26" s="208" t="s">
        <v>21</v>
      </c>
      <c r="D26" s="209" t="s">
        <v>103</v>
      </c>
    </row>
    <row r="27" spans="1:4" ht="17.100000000000001">
      <c r="A27" s="37"/>
      <c r="B27" s="205" t="s">
        <v>184</v>
      </c>
      <c r="C27" s="208" t="s">
        <v>38</v>
      </c>
      <c r="D27" s="209" t="s">
        <v>103</v>
      </c>
    </row>
    <row r="28" spans="1:4" ht="17.100000000000001">
      <c r="A28" s="37"/>
      <c r="B28" s="205" t="s">
        <v>184</v>
      </c>
      <c r="C28" s="243" t="s">
        <v>75</v>
      </c>
      <c r="D28" s="209" t="s">
        <v>102</v>
      </c>
    </row>
    <row r="29" spans="1:4" ht="33.950000000000003">
      <c r="A29" s="37"/>
      <c r="B29" s="204"/>
      <c r="C29" s="205" t="s">
        <v>181</v>
      </c>
      <c r="D29" s="40"/>
    </row>
    <row r="30" spans="1:4" ht="17.100000000000001">
      <c r="A30" s="37"/>
      <c r="B30" s="205" t="s">
        <v>185</v>
      </c>
      <c r="C30" s="208" t="s">
        <v>21</v>
      </c>
      <c r="D30" s="209" t="s">
        <v>103</v>
      </c>
    </row>
    <row r="31" spans="1:4" ht="17.100000000000001">
      <c r="A31" s="37"/>
      <c r="B31" s="205" t="s">
        <v>185</v>
      </c>
      <c r="C31" s="208" t="s">
        <v>38</v>
      </c>
      <c r="D31" s="209" t="s">
        <v>103</v>
      </c>
    </row>
    <row r="32" spans="1:4" ht="17.100000000000001">
      <c r="A32" s="37"/>
      <c r="B32" s="205" t="s">
        <v>185</v>
      </c>
      <c r="C32" s="243" t="s">
        <v>51</v>
      </c>
      <c r="D32" s="209" t="s">
        <v>102</v>
      </c>
    </row>
    <row r="33" spans="1:5" ht="17.100000000000001">
      <c r="A33" s="37"/>
      <c r="B33" s="205" t="s">
        <v>185</v>
      </c>
      <c r="C33" s="243" t="s">
        <v>64</v>
      </c>
      <c r="D33" s="209" t="s">
        <v>102</v>
      </c>
    </row>
    <row r="36" spans="1:5">
      <c r="B36" s="21" t="s">
        <v>186</v>
      </c>
    </row>
    <row r="37" spans="1:5" ht="24.95" customHeight="1">
      <c r="B37" s="237" t="s">
        <v>137</v>
      </c>
      <c r="C37" s="238" t="s">
        <v>110</v>
      </c>
      <c r="D37" s="237" t="s">
        <v>187</v>
      </c>
      <c r="E37" s="237" t="s">
        <v>188</v>
      </c>
    </row>
    <row r="38" spans="1:5" ht="71.099999999999994" customHeight="1">
      <c r="B38" s="242" t="s">
        <v>87</v>
      </c>
      <c r="C38" s="239" t="s">
        <v>21</v>
      </c>
      <c r="D38" s="235" t="str">
        <f>CONCATENATE(Dropdowns!$B38," ",Dropdowns!$C38)</f>
        <v>Menu_A Improved Access to Finance</v>
      </c>
      <c r="E38" s="236" t="s">
        <v>22</v>
      </c>
    </row>
    <row r="39" spans="1:5" ht="63" customHeight="1">
      <c r="B39" s="242" t="s">
        <v>87</v>
      </c>
      <c r="C39" s="240" t="s">
        <v>21</v>
      </c>
      <c r="D39" s="227" t="str">
        <f>CONCATENATE(Dropdowns!$B39," ",Dropdowns!$C39)</f>
        <v>Menu_A Improved Access to Finance</v>
      </c>
      <c r="E39" s="228" t="s">
        <v>189</v>
      </c>
    </row>
    <row r="40" spans="1:5" ht="127.5" customHeight="1">
      <c r="B40" s="242" t="s">
        <v>87</v>
      </c>
      <c r="C40" s="240" t="s">
        <v>21</v>
      </c>
      <c r="D40" s="227" t="str">
        <f>CONCATENATE(Dropdowns!$B40," ",Dropdowns!$C40)</f>
        <v>Menu_A Improved Access to Finance</v>
      </c>
      <c r="E40" s="228" t="s">
        <v>190</v>
      </c>
    </row>
    <row r="41" spans="1:5" ht="127.5" customHeight="1">
      <c r="B41" s="242" t="s">
        <v>87</v>
      </c>
      <c r="C41" s="240" t="s">
        <v>21</v>
      </c>
      <c r="D41" s="227" t="str">
        <f>CONCATENATE(Dropdowns!$B41," ",Dropdowns!$C41)</f>
        <v>Menu_A Improved Access to Finance</v>
      </c>
      <c r="E41" s="228" t="s">
        <v>191</v>
      </c>
    </row>
    <row r="42" spans="1:5" ht="51">
      <c r="B42" s="242" t="s">
        <v>87</v>
      </c>
      <c r="C42" s="240" t="s">
        <v>46</v>
      </c>
      <c r="D42" s="227" t="str">
        <f>CONCATENATE(Dropdowns!$B42," ",Dropdowns!$C42)</f>
        <v>Menu_A Improved Financial Literacy (short-term outcome) /  Improved Financial Control (short/medium-term outcome)</v>
      </c>
      <c r="E42" s="228" t="s">
        <v>192</v>
      </c>
    </row>
    <row r="43" spans="1:5" ht="51">
      <c r="B43" s="242" t="s">
        <v>87</v>
      </c>
      <c r="C43" s="240" t="s">
        <v>46</v>
      </c>
      <c r="D43" s="227" t="str">
        <f>CONCATENATE(Dropdowns!$B43," ",Dropdowns!$C43)</f>
        <v>Menu_A Improved Financial Literacy (short-term outcome) /  Improved Financial Control (short/medium-term outcome)</v>
      </c>
      <c r="E43" s="228" t="s">
        <v>193</v>
      </c>
    </row>
    <row r="44" spans="1:5" ht="51">
      <c r="B44" s="242" t="s">
        <v>87</v>
      </c>
      <c r="C44" s="240" t="s">
        <v>46</v>
      </c>
      <c r="D44" s="227" t="str">
        <f>CONCATENATE(Dropdowns!$B44," ",Dropdowns!$C44)</f>
        <v>Menu_A Improved Financial Literacy (short-term outcome) /  Improved Financial Control (short/medium-term outcome)</v>
      </c>
      <c r="E44" s="228" t="s">
        <v>194</v>
      </c>
    </row>
    <row r="45" spans="1:5" ht="51">
      <c r="B45" s="242" t="s">
        <v>87</v>
      </c>
      <c r="C45" s="240" t="s">
        <v>46</v>
      </c>
      <c r="D45" s="227" t="str">
        <f>CONCATENATE(Dropdowns!$B45," ",Dropdowns!$C45)</f>
        <v>Menu_A Improved Financial Literacy (short-term outcome) /  Improved Financial Control (short/medium-term outcome)</v>
      </c>
      <c r="E45" s="228" t="s">
        <v>195</v>
      </c>
    </row>
    <row r="46" spans="1:5" ht="68.099999999999994">
      <c r="B46" s="242" t="s">
        <v>87</v>
      </c>
      <c r="C46" s="241" t="s">
        <v>64</v>
      </c>
      <c r="D46" s="223" t="str">
        <f>CONCATENATE(Dropdowns!$B46," ",Dropdowns!$C46)</f>
        <v>Menu_A Improved Disposable Income</v>
      </c>
      <c r="E46" s="224" t="s">
        <v>73</v>
      </c>
    </row>
    <row r="47" spans="1:5" ht="68.099999999999994">
      <c r="B47" s="242" t="s">
        <v>87</v>
      </c>
      <c r="C47" s="241" t="s">
        <v>51</v>
      </c>
      <c r="D47" s="225" t="str">
        <f>CONCATENATE(Dropdowns!$B47," ",Dropdowns!$C47)</f>
        <v>Menu_A Improved Financial Resilience</v>
      </c>
      <c r="E47" s="226" t="s">
        <v>196</v>
      </c>
    </row>
    <row r="48" spans="1:5" ht="51">
      <c r="B48" s="242" t="s">
        <v>87</v>
      </c>
      <c r="C48" s="241" t="s">
        <v>51</v>
      </c>
      <c r="D48" s="223" t="str">
        <f>CONCATENATE(Dropdowns!$B48," ",Dropdowns!$C48)</f>
        <v>Menu_A Improved Financial Resilience</v>
      </c>
      <c r="E48" s="224" t="s">
        <v>197</v>
      </c>
    </row>
    <row r="49" spans="2:5" ht="68.099999999999994">
      <c r="B49" s="242" t="s">
        <v>178</v>
      </c>
      <c r="C49" s="240" t="s">
        <v>21</v>
      </c>
      <c r="D49" s="229" t="str">
        <f>CONCATENATE(Dropdowns!$B49," ",Dropdowns!$C49)</f>
        <v>Menu_B Improved Access to Finance</v>
      </c>
      <c r="E49" s="230" t="s">
        <v>198</v>
      </c>
    </row>
    <row r="50" spans="2:5" ht="33.950000000000003">
      <c r="B50" s="242" t="s">
        <v>178</v>
      </c>
      <c r="C50" s="240" t="s">
        <v>21</v>
      </c>
      <c r="D50" s="227" t="str">
        <f>CONCATENATE(Dropdowns!$B50," ",Dropdowns!$C50)</f>
        <v>Menu_B Improved Access to Finance</v>
      </c>
      <c r="E50" s="228" t="s">
        <v>30</v>
      </c>
    </row>
    <row r="51" spans="2:5" ht="33.950000000000003">
      <c r="B51" s="242" t="s">
        <v>178</v>
      </c>
      <c r="C51" s="240" t="s">
        <v>21</v>
      </c>
      <c r="D51" s="229" t="str">
        <f>CONCATENATE(Dropdowns!$B51," ",Dropdowns!$C51)</f>
        <v>Menu_B Improved Access to Finance</v>
      </c>
      <c r="E51" s="230" t="s">
        <v>36</v>
      </c>
    </row>
    <row r="52" spans="2:5" ht="33.950000000000003">
      <c r="B52" s="242" t="s">
        <v>178</v>
      </c>
      <c r="C52" s="240" t="s">
        <v>38</v>
      </c>
      <c r="D52" s="227" t="str">
        <f>CONCATENATE(Dropdowns!$B52," ",Dropdowns!$C52)</f>
        <v>Menu_B Improved Financial Control</v>
      </c>
      <c r="E52" s="228" t="s">
        <v>199</v>
      </c>
    </row>
    <row r="53" spans="2:5" ht="51">
      <c r="B53" s="242" t="s">
        <v>178</v>
      </c>
      <c r="C53" s="240" t="s">
        <v>38</v>
      </c>
      <c r="D53" s="227" t="str">
        <f>CONCATENATE(Dropdowns!$B53," ",Dropdowns!$C53)</f>
        <v>Menu_B Improved Financial Control</v>
      </c>
      <c r="E53" s="228" t="s">
        <v>200</v>
      </c>
    </row>
    <row r="54" spans="2:5" ht="51">
      <c r="B54" s="242" t="s">
        <v>178</v>
      </c>
      <c r="C54" s="240" t="s">
        <v>38</v>
      </c>
      <c r="D54" s="227" t="str">
        <f>CONCATENATE(Dropdowns!$B54," ",Dropdowns!$C54)</f>
        <v>Menu_B Improved Financial Control</v>
      </c>
      <c r="E54" s="228" t="s">
        <v>56</v>
      </c>
    </row>
    <row r="55" spans="2:5" ht="51">
      <c r="B55" s="242" t="s">
        <v>178</v>
      </c>
      <c r="C55" s="240" t="s">
        <v>38</v>
      </c>
      <c r="D55" s="227" t="str">
        <f>CONCATENATE(Dropdowns!$B55," ",Dropdowns!$C55)</f>
        <v>Menu_B Improved Financial Control</v>
      </c>
      <c r="E55" s="228" t="s">
        <v>62</v>
      </c>
    </row>
    <row r="56" spans="2:5" ht="51">
      <c r="B56" s="242" t="s">
        <v>178</v>
      </c>
      <c r="C56" s="240" t="s">
        <v>38</v>
      </c>
      <c r="D56" s="227" t="str">
        <f>CONCATENATE(Dropdowns!$B56," ",Dropdowns!$C56)</f>
        <v>Menu_B Improved Financial Control</v>
      </c>
      <c r="E56" s="228" t="s">
        <v>69</v>
      </c>
    </row>
    <row r="57" spans="2:5" ht="33.950000000000003">
      <c r="B57" s="242" t="s">
        <v>178</v>
      </c>
      <c r="C57" s="241" t="s">
        <v>75</v>
      </c>
      <c r="D57" s="223" t="str">
        <f>CONCATENATE(Dropdowns!$B57," ",Dropdowns!$C57)</f>
        <v>Menu_B Improved Business Growth</v>
      </c>
      <c r="E57" s="224" t="s">
        <v>76</v>
      </c>
    </row>
    <row r="58" spans="2:5" ht="33.950000000000003">
      <c r="B58" s="242" t="s">
        <v>178</v>
      </c>
      <c r="C58" s="241" t="s">
        <v>75</v>
      </c>
      <c r="D58" s="223" t="str">
        <f>CONCATENATE(Dropdowns!$B58," ",Dropdowns!$C58)</f>
        <v>Menu_B Improved Business Growth</v>
      </c>
      <c r="E58" s="224" t="s">
        <v>201</v>
      </c>
    </row>
    <row r="59" spans="2:5" ht="51">
      <c r="B59" s="242" t="s">
        <v>180</v>
      </c>
      <c r="C59" s="240" t="s">
        <v>21</v>
      </c>
      <c r="D59" s="227" t="str">
        <f>CONCATENATE(Dropdowns!$B59," ",Dropdowns!$C59)</f>
        <v>Menu_C Improved Access to Finance</v>
      </c>
      <c r="E59" s="228" t="s">
        <v>26</v>
      </c>
    </row>
    <row r="60" spans="2:5" ht="51">
      <c r="B60" s="242" t="s">
        <v>180</v>
      </c>
      <c r="C60" s="240" t="s">
        <v>21</v>
      </c>
      <c r="D60" s="227" t="str">
        <f>CONCATENATE(Dropdowns!$B60," ",Dropdowns!$C60)</f>
        <v>Menu_C Improved Access to Finance</v>
      </c>
      <c r="E60" s="228" t="s">
        <v>202</v>
      </c>
    </row>
    <row r="61" spans="2:5" ht="68.099999999999994">
      <c r="B61" s="242" t="s">
        <v>180</v>
      </c>
      <c r="C61" s="240" t="s">
        <v>38</v>
      </c>
      <c r="D61" s="227" t="str">
        <f>CONCATENATE(Dropdowns!$B61," ",Dropdowns!$C61)</f>
        <v>Menu_C Improved Financial Control</v>
      </c>
      <c r="E61" s="228" t="s">
        <v>203</v>
      </c>
    </row>
    <row r="62" spans="2:5" ht="68.099999999999994">
      <c r="B62" s="242" t="s">
        <v>180</v>
      </c>
      <c r="C62" s="240" t="s">
        <v>38</v>
      </c>
      <c r="D62" s="227" t="str">
        <f>CONCATENATE(Dropdowns!$B62," ",Dropdowns!$C62)</f>
        <v>Menu_C Improved Financial Control</v>
      </c>
      <c r="E62" s="228" t="s">
        <v>44</v>
      </c>
    </row>
    <row r="63" spans="2:5" ht="51">
      <c r="B63" s="242" t="s">
        <v>180</v>
      </c>
      <c r="C63" s="241" t="s">
        <v>51</v>
      </c>
      <c r="D63" s="223" t="str">
        <f>CONCATENATE(Dropdowns!$B63," ",Dropdowns!$C63)</f>
        <v>Menu_C Improved Financial Resilience</v>
      </c>
      <c r="E63" s="224" t="s">
        <v>52</v>
      </c>
    </row>
    <row r="64" spans="2:5" ht="51">
      <c r="B64" s="242" t="s">
        <v>180</v>
      </c>
      <c r="C64" s="241" t="s">
        <v>51</v>
      </c>
      <c r="D64" s="223" t="str">
        <f>CONCATENATE(Dropdowns!$B64," ",Dropdowns!$C64)</f>
        <v>Menu_C Improved Financial Resilience</v>
      </c>
      <c r="E64" s="224" t="s">
        <v>58</v>
      </c>
    </row>
    <row r="65" spans="2:5" ht="51">
      <c r="B65" s="242" t="s">
        <v>180</v>
      </c>
      <c r="C65" s="241" t="s">
        <v>64</v>
      </c>
      <c r="D65" s="223" t="str">
        <f>CONCATENATE(Dropdowns!$B65," ",Dropdowns!$C65)</f>
        <v>Menu_C Improved Disposable Income</v>
      </c>
      <c r="E65" s="224" t="s">
        <v>65</v>
      </c>
    </row>
    <row r="66" spans="2:5" ht="51">
      <c r="B66" s="242" t="s">
        <v>180</v>
      </c>
      <c r="C66" s="241" t="s">
        <v>64</v>
      </c>
      <c r="D66" s="223" t="str">
        <f>CONCATENATE(Dropdowns!$B66," ",Dropdowns!$C66)</f>
        <v>Menu_C Improved Disposable Income</v>
      </c>
      <c r="E66" s="224" t="s">
        <v>71</v>
      </c>
    </row>
    <row r="69" spans="2:5">
      <c r="C69" s="233" t="s">
        <v>115</v>
      </c>
      <c r="D69" s="234" t="s">
        <v>131</v>
      </c>
    </row>
    <row r="70" spans="2:5" ht="51">
      <c r="C70" s="221" t="s">
        <v>118</v>
      </c>
      <c r="D70" s="218" t="s">
        <v>119</v>
      </c>
    </row>
    <row r="71" spans="2:5" ht="102">
      <c r="C71" s="222" t="s">
        <v>140</v>
      </c>
      <c r="D71" s="219" t="s">
        <v>204</v>
      </c>
    </row>
    <row r="72" spans="2:5" ht="68.099999999999994">
      <c r="C72" s="222" t="s">
        <v>139</v>
      </c>
      <c r="D72" s="219" t="s">
        <v>205</v>
      </c>
    </row>
    <row r="73" spans="2:5" ht="68.099999999999994">
      <c r="C73" s="222" t="s">
        <v>206</v>
      </c>
      <c r="D73" s="220" t="s">
        <v>207</v>
      </c>
    </row>
    <row r="74" spans="2:5" ht="68.099999999999994">
      <c r="C74" s="222" t="s">
        <v>141</v>
      </c>
      <c r="D74" s="219" t="s">
        <v>208</v>
      </c>
    </row>
  </sheetData>
  <sortState xmlns:xlrd2="http://schemas.microsoft.com/office/spreadsheetml/2017/richdata2" ref="C71:D74">
    <sortCondition ref="C70:C74"/>
  </sortState>
  <mergeCells count="1">
    <mergeCell ref="D4:G5"/>
  </mergeCells>
  <conditionalFormatting sqref="D21:D28">
    <cfRule type="cellIs" dxfId="19" priority="13" operator="equal">
      <formula>"Low"</formula>
    </cfRule>
    <cfRule type="cellIs" dxfId="18" priority="14" operator="equal">
      <formula>"Medium"</formula>
    </cfRule>
    <cfRule type="cellIs" dxfId="17" priority="15" operator="equal">
      <formula>"High"</formula>
    </cfRule>
  </conditionalFormatting>
  <conditionalFormatting sqref="D30:D33">
    <cfRule type="cellIs" dxfId="16" priority="1" operator="equal">
      <formula>"Low"</formula>
    </cfRule>
    <cfRule type="cellIs" dxfId="15" priority="2" operator="equal">
      <formula>"Medium"</formula>
    </cfRule>
    <cfRule type="cellIs" dxfId="14" priority="3" operator="equal">
      <formula>"High"</formula>
    </cfRule>
  </conditionalFormatting>
  <dataValidations count="1">
    <dataValidation type="list" allowBlank="1" showInputMessage="1" showErrorMessage="1" sqref="D21:D28 D30:D33" xr:uid="{6B2A1967-94FA-452A-8F3B-BB378F092DB7}">
      <formula1>$B$4:$B$6</formula1>
    </dataValidation>
  </dataValidations>
  <pageMargins left="0.7" right="0.7" top="0.78740157499999996" bottom="0.78740157499999996" header="0.3" footer="0.3"/>
  <pageSetup orientation="portrait" horizontalDpi="4294967293" r:id="rId1"/>
  <drawing r:id="rId2"/>
  <tableParts count="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6D7534282F8840AA0F07941C893F8B" ma:contentTypeVersion="23" ma:contentTypeDescription="Create a new document." ma:contentTypeScope="" ma:versionID="f442ea55f62ebaf08d86f9d2feedc22a">
  <xsd:schema xmlns:xsd="http://www.w3.org/2001/XMLSchema" xmlns:xs="http://www.w3.org/2001/XMLSchema" xmlns:p="http://schemas.microsoft.com/office/2006/metadata/properties" xmlns:ns2="7f998f6b-5e99-42e5-b411-2ca1c8300cff" xmlns:ns3="a93f6e02-88b2-42bd-8d10-f6b20cf73eca" targetNamespace="http://schemas.microsoft.com/office/2006/metadata/properties" ma:root="true" ma:fieldsID="2973ff3d44ecc681622ac2339afdf105" ns2:_="" ns3:_="">
    <xsd:import namespace="7f998f6b-5e99-42e5-b411-2ca1c8300cff"/>
    <xsd:import namespace="a93f6e02-88b2-42bd-8d10-f6b20cf73ec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element ref="ns2:Comments" minOccurs="0"/>
                <xsd:element ref="ns2:MediaServiceBillingMetadata" minOccurs="0"/>
                <xsd:element ref="ns2:Original_x0020_Creation_x0020_Date" minOccurs="0"/>
                <xsd:element ref="ns2:OriginalFileCrea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998f6b-5e99-42e5-b411-2ca1c8300c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ef53986-a9c2-40a6-b177-dd826e80249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Comments" ma:index="26" nillable="true" ma:displayName="Comments" ma:format="Dropdown" ma:internalName="Comments">
      <xsd:simpleType>
        <xsd:restriction base="dms:Text">
          <xsd:maxLength value="255"/>
        </xsd:restriction>
      </xsd:simpleType>
    </xsd:element>
    <xsd:element name="MediaServiceBillingMetadata" ma:index="27" nillable="true" ma:displayName="MediaServiceBillingMetadata" ma:hidden="true" ma:internalName="MediaServiceBillingMetadata" ma:readOnly="true">
      <xsd:simpleType>
        <xsd:restriction base="dms:Note"/>
      </xsd:simpleType>
    </xsd:element>
    <xsd:element name="Original_x0020_Creation_x0020_Date" ma:index="28" nillable="true" ma:displayName="Original Creation Date" ma:format="Dropdown" ma:internalName="Original_x0020_Creation_x0020_Date">
      <xsd:simpleType>
        <xsd:restriction base="dms:Text">
          <xsd:maxLength value="255"/>
        </xsd:restriction>
      </xsd:simpleType>
    </xsd:element>
    <xsd:element name="OriginalFileCreator" ma:index="29" nillable="true" ma:displayName="Original File Creator" ma:format="Dropdown" ma:list="UserInfo" ma:SharePointGroup="0" ma:internalName="OriginalFileCreat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93f6e02-88b2-42bd-8d10-f6b20cf73eca"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83865dbc-65ba-4ee2-8446-48a240764dbc}" ma:internalName="TaxCatchAll" ma:showField="CatchAllData" ma:web="a93f6e02-88b2-42bd-8d10-f6b20cf73eca">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f998f6b-5e99-42e5-b411-2ca1c8300cff">
      <Terms xmlns="http://schemas.microsoft.com/office/infopath/2007/PartnerControls"/>
    </lcf76f155ced4ddcb4097134ff3c332f>
    <TaxCatchAll xmlns="a93f6e02-88b2-42bd-8d10-f6b20cf73eca" xsi:nil="true"/>
    <Comments xmlns="7f998f6b-5e99-42e5-b411-2ca1c8300cff" xsi:nil="true"/>
    <Original_x0020_Creation_x0020_Date xmlns="7f998f6b-5e99-42e5-b411-2ca1c8300cff" xsi:nil="true"/>
    <OriginalFileCreator xmlns="7f998f6b-5e99-42e5-b411-2ca1c8300cff">
      <UserInfo>
        <DisplayName/>
        <AccountId xsi:nil="true"/>
        <AccountType/>
      </UserInfo>
    </OriginalFileCreator>
  </documentManagement>
</p:properties>
</file>

<file path=customXml/itemProps1.xml><?xml version="1.0" encoding="utf-8"?>
<ds:datastoreItem xmlns:ds="http://schemas.openxmlformats.org/officeDocument/2006/customXml" ds:itemID="{EC1E4F85-71CC-4571-BFBD-24BE86A9AC22}"/>
</file>

<file path=customXml/itemProps2.xml><?xml version="1.0" encoding="utf-8"?>
<ds:datastoreItem xmlns:ds="http://schemas.openxmlformats.org/officeDocument/2006/customXml" ds:itemID="{0880F6CB-BA27-44B3-8191-ADDDDF4AA127}"/>
</file>

<file path=customXml/itemProps3.xml><?xml version="1.0" encoding="utf-8"?>
<ds:datastoreItem xmlns:ds="http://schemas.openxmlformats.org/officeDocument/2006/customXml" ds:itemID="{87717E9C-CE64-4379-B9A2-F8C3061BFFD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
  <cp:revision/>
  <dcterms:created xsi:type="dcterms:W3CDTF">2020-06-22T15:55:59Z</dcterms:created>
  <dcterms:modified xsi:type="dcterms:W3CDTF">2026-03-18T08:59:23Z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0x010100FD6D7534282F8840AA0F07941C893F8B</vt:lpwstr>
  </property>
  <property fmtid="{D5CDD505-2E9C-101B-9397-08002B2CF9AE}" pid="3" name="Order">
    <vt:r8>24600</vt:r8>
  </property>
  <property fmtid="{D5CDD505-2E9C-101B-9397-08002B2CF9AE}" pid="4" name="MediaServiceImageTags">
    <vt:lpwstr/>
  </property>
</Properties>
</file>